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 firstSheet="3" activeTab="8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G88" i="10"/>
  <c r="G5" s="1"/>
  <c r="G107"/>
  <c r="G54"/>
  <c r="G3" s="1"/>
  <c r="J719" i="4"/>
  <c r="J848"/>
  <c r="B6" i="1" s="1"/>
  <c r="J786" i="4"/>
  <c r="G9" i="10"/>
  <c r="G7"/>
  <c r="F13" i="9"/>
  <c r="F9"/>
  <c r="F11"/>
  <c r="F7"/>
  <c r="F5"/>
  <c r="F28"/>
  <c r="F41"/>
  <c r="F56"/>
  <c r="G11" i="10" l="1"/>
  <c r="G68"/>
  <c r="G80"/>
  <c r="G78"/>
  <c r="G99"/>
  <c r="G97"/>
  <c r="G95"/>
  <c r="G93"/>
  <c r="G86"/>
  <c r="G84"/>
  <c r="G82"/>
  <c r="G76"/>
  <c r="G74"/>
  <c r="G72"/>
  <c r="G70"/>
  <c r="G63"/>
  <c r="G61"/>
  <c r="G59"/>
  <c r="G52"/>
  <c r="G50"/>
  <c r="G48"/>
  <c r="G46"/>
  <c r="G44"/>
  <c r="G42"/>
  <c r="G38"/>
  <c r="G34"/>
  <c r="G32"/>
  <c r="G28"/>
  <c r="G24"/>
  <c r="G22"/>
  <c r="G20"/>
  <c r="G18"/>
  <c r="F54" i="9"/>
  <c r="F52"/>
  <c r="F20"/>
  <c r="F26"/>
  <c r="F24"/>
  <c r="F22"/>
  <c r="F33"/>
  <c r="F35"/>
  <c r="F37"/>
  <c r="F46"/>
  <c r="F48"/>
  <c r="F50"/>
  <c r="G126" i="6"/>
  <c r="G124"/>
  <c r="G122"/>
  <c r="G120"/>
  <c r="G118"/>
  <c r="G83"/>
  <c r="G81"/>
  <c r="G79"/>
  <c r="G78"/>
  <c r="G75"/>
  <c r="G63"/>
  <c r="G62"/>
  <c r="G61"/>
  <c r="G28"/>
  <c r="G26"/>
  <c r="G24"/>
  <c r="G16"/>
  <c r="G15"/>
  <c r="G14"/>
  <c r="G13"/>
  <c r="G12"/>
  <c r="G11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4"/>
  <c r="H293"/>
  <c r="H292"/>
  <c r="H287"/>
  <c r="H281"/>
  <c r="H280"/>
  <c r="H274"/>
  <c r="H273"/>
  <c r="H267"/>
  <c r="H266"/>
  <c r="H256"/>
  <c r="H261"/>
  <c r="H239"/>
  <c r="H231"/>
  <c r="H230"/>
  <c r="H229"/>
  <c r="H224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G49"/>
  <c r="F60" i="9"/>
  <c r="G111" i="10"/>
  <c r="A54" i="9"/>
  <c r="G105" i="10"/>
  <c r="A105"/>
  <c r="G103"/>
  <c r="G101"/>
  <c r="A95"/>
  <c r="A97" s="1"/>
  <c r="A99" s="1"/>
  <c r="A101" s="1"/>
  <c r="A70"/>
  <c r="A61"/>
  <c r="A63" s="1"/>
  <c r="G40"/>
  <c r="G36"/>
  <c r="G30"/>
  <c r="G26"/>
  <c r="F39" i="9" l="1"/>
  <c r="G27" i="2"/>
  <c r="G28" s="1"/>
  <c r="G29" s="1"/>
  <c r="G50"/>
  <c r="G51" s="1"/>
  <c r="H9" i="5"/>
  <c r="H8"/>
  <c r="H7"/>
  <c r="H6"/>
  <c r="H10" s="1"/>
  <c r="B22" i="1" s="1"/>
  <c r="E122" i="6"/>
  <c r="E128" s="1"/>
  <c r="B118"/>
  <c r="B60"/>
  <c r="E50"/>
  <c r="E52" s="1"/>
  <c r="E46"/>
  <c r="E30"/>
  <c r="B24"/>
  <c r="B8"/>
  <c r="G130" l="1"/>
  <c r="G128"/>
  <c r="G85"/>
  <c r="G66"/>
  <c r="G30"/>
  <c r="C22" i="1"/>
  <c r="D22" s="1"/>
  <c r="H11" i="5"/>
  <c r="H12"/>
  <c r="E124" i="6"/>
  <c r="G18"/>
  <c r="E28"/>
  <c r="B120"/>
  <c r="B10"/>
  <c r="B12" s="1"/>
  <c r="B26"/>
  <c r="B28" s="1"/>
  <c r="B65"/>
  <c r="B68" s="1"/>
  <c r="B70" s="1"/>
  <c r="G88" l="1"/>
  <c r="G68"/>
  <c r="G32"/>
  <c r="B24" i="1"/>
  <c r="G19" i="6"/>
  <c r="G20" s="1"/>
  <c r="G132"/>
  <c r="B74"/>
  <c r="B30"/>
  <c r="B16"/>
  <c r="B122"/>
  <c r="G89" l="1"/>
  <c r="G34"/>
  <c r="C24" i="1"/>
  <c r="D24" s="1"/>
  <c r="B25"/>
  <c r="C25" s="1"/>
  <c r="D25" s="1"/>
  <c r="G133" i="6"/>
  <c r="G134" s="1"/>
  <c r="B124"/>
  <c r="B126" s="1"/>
  <c r="B128" s="1"/>
  <c r="B130" s="1"/>
  <c r="B77"/>
  <c r="B32"/>
  <c r="G71" l="1"/>
  <c r="G36"/>
  <c r="B34"/>
  <c r="B81"/>
  <c r="B83" s="1"/>
  <c r="G91" l="1"/>
  <c r="G72"/>
  <c r="G38"/>
  <c r="B85"/>
  <c r="B36"/>
  <c r="B38" s="1"/>
  <c r="G93" l="1"/>
  <c r="G40"/>
  <c r="B40"/>
  <c r="B42" s="1"/>
  <c r="B87"/>
  <c r="G96" l="1"/>
  <c r="G42"/>
  <c r="B91"/>
  <c r="B93" s="1"/>
  <c r="B44"/>
  <c r="B46" s="1"/>
  <c r="B95"/>
  <c r="B99" s="1"/>
  <c r="B101" s="1"/>
  <c r="B106" s="1"/>
  <c r="B108" s="1"/>
  <c r="B110" s="1"/>
  <c r="B48"/>
  <c r="B50" s="1"/>
  <c r="B52" s="1"/>
  <c r="G97" l="1"/>
  <c r="G44"/>
  <c r="H844" i="4"/>
  <c r="H843"/>
  <c r="H841"/>
  <c r="H836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5"/>
  <c r="H316" s="1"/>
  <c r="H303"/>
  <c r="H296"/>
  <c r="H288"/>
  <c r="H283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43"/>
  <c r="G130"/>
  <c r="G131" s="1"/>
  <c r="G116"/>
  <c r="G98"/>
  <c r="G80"/>
  <c r="G69"/>
  <c r="J175" i="4" l="1"/>
  <c r="B10" i="1" s="1"/>
  <c r="C10" s="1"/>
  <c r="D10" s="1"/>
  <c r="J474" i="4"/>
  <c r="B15" i="1" s="1"/>
  <c r="G46" i="6"/>
  <c r="J66" i="4"/>
  <c r="J7"/>
  <c r="G56" i="2"/>
  <c r="G57" s="1"/>
  <c r="G58" s="1"/>
  <c r="G75"/>
  <c r="G62"/>
  <c r="B7" i="1"/>
  <c r="B8"/>
  <c r="C8" s="1"/>
  <c r="D8" s="1"/>
  <c r="H153" i="4"/>
  <c r="H268"/>
  <c r="H309"/>
  <c r="H327"/>
  <c r="H346"/>
  <c r="H371"/>
  <c r="J355" s="1"/>
  <c r="H459"/>
  <c r="H545"/>
  <c r="H556"/>
  <c r="H557" s="1"/>
  <c r="H558" s="1"/>
  <c r="H570"/>
  <c r="H583"/>
  <c r="H584" s="1"/>
  <c r="H585" s="1"/>
  <c r="H845"/>
  <c r="H826"/>
  <c r="H827" s="1"/>
  <c r="H828" s="1"/>
  <c r="H813"/>
  <c r="H744"/>
  <c r="H705"/>
  <c r="H692"/>
  <c r="H693" s="1"/>
  <c r="H694" s="1"/>
  <c r="H677"/>
  <c r="H666"/>
  <c r="H646"/>
  <c r="H634"/>
  <c r="H31" i="3"/>
  <c r="H32" s="1"/>
  <c r="H33" s="1"/>
  <c r="H49"/>
  <c r="H21" i="4"/>
  <c r="H22" s="1"/>
  <c r="H26"/>
  <c r="H27" s="1"/>
  <c r="H58"/>
  <c r="H59" s="1"/>
  <c r="H140"/>
  <c r="H141" s="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76"/>
  <c r="H277" s="1"/>
  <c r="H310"/>
  <c r="H311" s="1"/>
  <c r="H317"/>
  <c r="H318" s="1"/>
  <c r="H322"/>
  <c r="H323" s="1"/>
  <c r="H359"/>
  <c r="H360" s="1"/>
  <c r="H383"/>
  <c r="H384" s="1"/>
  <c r="H390"/>
  <c r="H391" s="1"/>
  <c r="H395"/>
  <c r="H396" s="1"/>
  <c r="H407"/>
  <c r="H408" s="1"/>
  <c r="H419"/>
  <c r="H420" s="1"/>
  <c r="H431"/>
  <c r="H432" s="1"/>
  <c r="H448"/>
  <c r="H449" s="1"/>
  <c r="H453"/>
  <c r="H454" s="1"/>
  <c r="H465"/>
  <c r="H466" s="1"/>
  <c r="H477"/>
  <c r="H478" s="1"/>
  <c r="H487"/>
  <c r="H488" s="1"/>
  <c r="H498"/>
  <c r="H499" s="1"/>
  <c r="H510"/>
  <c r="H511" s="1"/>
  <c r="H594"/>
  <c r="H595" s="1"/>
  <c r="H606"/>
  <c r="H607" s="1"/>
  <c r="H618"/>
  <c r="H619" s="1"/>
  <c r="H640"/>
  <c r="H641" s="1"/>
  <c r="H654"/>
  <c r="H655" s="1"/>
  <c r="H678"/>
  <c r="H679" s="1"/>
  <c r="H685"/>
  <c r="H686" s="1"/>
  <c r="H706"/>
  <c r="H707" s="1"/>
  <c r="H752"/>
  <c r="H753" s="1"/>
  <c r="H783"/>
  <c r="H784" s="1"/>
  <c r="H796"/>
  <c r="H797" s="1"/>
  <c r="H806"/>
  <c r="H807" s="1"/>
  <c r="H819"/>
  <c r="H820" s="1"/>
  <c r="H32"/>
  <c r="H33" s="1"/>
  <c r="H39"/>
  <c r="H40" s="1"/>
  <c r="H46"/>
  <c r="H47" s="1"/>
  <c r="H166"/>
  <c r="H167" s="1"/>
  <c r="H178"/>
  <c r="H179" s="1"/>
  <c r="H188"/>
  <c r="H189" s="1"/>
  <c r="H221"/>
  <c r="H222" s="1"/>
  <c r="H234"/>
  <c r="H235" s="1"/>
  <c r="H241"/>
  <c r="H242" s="1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 s="1"/>
  <c r="H365"/>
  <c r="H366" s="1"/>
  <c r="H372"/>
  <c r="H373" s="1"/>
  <c r="H377"/>
  <c r="H378" s="1"/>
  <c r="H402"/>
  <c r="H403" s="1"/>
  <c r="H412"/>
  <c r="H413" s="1"/>
  <c r="H424"/>
  <c r="H425" s="1"/>
  <c r="H460"/>
  <c r="H461" s="1"/>
  <c r="H470"/>
  <c r="H471" s="1"/>
  <c r="H482"/>
  <c r="H483" s="1"/>
  <c r="H493"/>
  <c r="H494" s="1"/>
  <c r="H503"/>
  <c r="H504" s="1"/>
  <c r="H522"/>
  <c r="H523" s="1"/>
  <c r="H546"/>
  <c r="H547" s="1"/>
  <c r="H551"/>
  <c r="H552" s="1"/>
  <c r="H571"/>
  <c r="H572" s="1"/>
  <c r="H589"/>
  <c r="H590" s="1"/>
  <c r="H599"/>
  <c r="H600" s="1"/>
  <c r="H611"/>
  <c r="H612" s="1"/>
  <c r="H647"/>
  <c r="H648" s="1"/>
  <c r="H660"/>
  <c r="H661" s="1"/>
  <c r="H672"/>
  <c r="H673" s="1"/>
  <c r="H698"/>
  <c r="H699" s="1"/>
  <c r="H760"/>
  <c r="H761" s="1"/>
  <c r="H773"/>
  <c r="H774" s="1"/>
  <c r="H778"/>
  <c r="H779" s="1"/>
  <c r="H790"/>
  <c r="H791" s="1"/>
  <c r="H801"/>
  <c r="H802" s="1"/>
  <c r="H814"/>
  <c r="H815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8"/>
  <c r="G139" s="1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J300" i="4" l="1"/>
  <c r="B12" i="1" s="1"/>
  <c r="C12" s="1"/>
  <c r="D12" s="1"/>
  <c r="J602" i="4"/>
  <c r="J650"/>
  <c r="B21" i="1"/>
  <c r="C21" s="1"/>
  <c r="D21" s="1"/>
  <c r="J840" i="4"/>
  <c r="J110"/>
  <c r="B9" i="1" s="1"/>
  <c r="C9" s="1"/>
  <c r="D9" s="1"/>
  <c r="J238" i="4"/>
  <c r="B11" i="1" s="1"/>
  <c r="C11" s="1"/>
  <c r="D11" s="1"/>
  <c r="H667" i="4"/>
  <c r="H668" s="1"/>
  <c r="H269"/>
  <c r="H270" s="1"/>
  <c r="H635"/>
  <c r="H636" s="1"/>
  <c r="B20" i="1"/>
  <c r="C20" s="1"/>
  <c r="D20" s="1"/>
  <c r="H3" i="3"/>
  <c r="B5" i="1" s="1"/>
  <c r="C5" s="1"/>
  <c r="D5" s="1"/>
  <c r="G99" i="6"/>
  <c r="G48"/>
  <c r="H745" i="4"/>
  <c r="H746" s="1"/>
  <c r="B19" i="1"/>
  <c r="C19" s="1"/>
  <c r="D19" s="1"/>
  <c r="J530" i="4"/>
  <c r="B16" i="1" s="1"/>
  <c r="C16" s="1"/>
  <c r="D16" s="1"/>
  <c r="J415" i="4"/>
  <c r="B14" i="1" s="1"/>
  <c r="C14" s="1"/>
  <c r="D14" s="1"/>
  <c r="C7"/>
  <c r="D7" s="1"/>
  <c r="H154" i="4"/>
  <c r="H155" s="1"/>
  <c r="H347"/>
  <c r="H348" s="1"/>
  <c r="B13" i="1"/>
  <c r="C13" s="1"/>
  <c r="D13" s="1"/>
  <c r="C15"/>
  <c r="D15" s="1"/>
  <c r="B18"/>
  <c r="C18" s="1"/>
  <c r="D18" s="1"/>
  <c r="B17"/>
  <c r="C17" s="1"/>
  <c r="D17" s="1"/>
  <c r="G155" i="2"/>
  <c r="G156" s="1"/>
  <c r="G126"/>
  <c r="G87"/>
  <c r="G88" s="1"/>
  <c r="G3"/>
  <c r="B4" i="1" s="1"/>
  <c r="G9" i="2"/>
  <c r="G10" s="1"/>
  <c r="G102" i="6" l="1"/>
  <c r="G52"/>
  <c r="G54" s="1"/>
  <c r="G50"/>
  <c r="C4" i="1"/>
  <c r="D4" s="1"/>
  <c r="C6"/>
  <c r="D6" s="1"/>
  <c r="G104" i="6" l="1"/>
  <c r="G103"/>
  <c r="G55"/>
  <c r="G56" s="1"/>
  <c r="G106" l="1"/>
  <c r="G110" l="1"/>
  <c r="G112" s="1"/>
  <c r="G108"/>
  <c r="G113" l="1"/>
  <c r="G114" s="1"/>
  <c r="G2"/>
  <c r="B23" i="1" s="1"/>
  <c r="C23" l="1"/>
  <c r="D23" s="1"/>
  <c r="B26"/>
  <c r="C26" l="1"/>
  <c r="B27"/>
  <c r="B28" s="1"/>
  <c r="D26" l="1"/>
  <c r="C27"/>
  <c r="C28" s="1"/>
  <c r="D28" s="1"/>
  <c r="D27" l="1"/>
</calcChain>
</file>

<file path=xl/sharedStrings.xml><?xml version="1.0" encoding="utf-8"?>
<sst xmlns="http://schemas.openxmlformats.org/spreadsheetml/2006/main" count="2211" uniqueCount="748">
  <si>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</si>
  <si>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</si>
  <si>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</si>
  <si>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</si>
  <si>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</si>
  <si>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</si>
  <si>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</si>
  <si>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</si>
  <si>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</si>
  <si>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</si>
  <si>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</si>
  <si>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</si>
  <si>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</si>
  <si>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</si>
  <si>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</si>
  <si>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</si>
  <si>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</si>
  <si>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</si>
  <si>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</si>
  <si>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</si>
  <si>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</si>
  <si>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</si>
  <si>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</si>
  <si>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</si>
  <si>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</si>
  <si>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</si>
  <si>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</si>
  <si>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</si>
  <si>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</si>
  <si>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</si>
  <si>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</si>
  <si>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</si>
  <si>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</si>
  <si>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</si>
  <si>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</si>
  <si>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</si>
  <si>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</si>
  <si>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</si>
  <si>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</si>
  <si>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</si>
  <si>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</si>
  <si>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</si>
  <si>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</si>
  <si>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</si>
  <si>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</si>
  <si>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</si>
  <si>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</si>
  <si>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</si>
  <si>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</si>
  <si>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</si>
  <si>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</si>
  <si>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</si>
  <si>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</si>
  <si>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</si>
  <si>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</si>
  <si>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</si>
  <si>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</si>
  <si>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</si>
  <si>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</si>
  <si>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</si>
  <si>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</si>
  <si>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</si>
  <si>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</si>
  <si>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</si>
  <si>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</si>
  <si>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</si>
  <si>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</si>
  <si>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</si>
  <si>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</si>
  <si>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</si>
  <si>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</si>
  <si>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</si>
  <si>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</si>
  <si>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</si>
  <si>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</si>
  <si>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</si>
  <si>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</si>
  <si>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</si>
  <si>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</si>
  <si>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</si>
  <si>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</si>
  <si>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</si>
  <si>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</si>
  <si>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</si>
  <si>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</si>
  <si>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</si>
  <si>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</si>
  <si>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</si>
  <si>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</si>
  <si>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</si>
  <si>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</si>
  <si>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</si>
  <si>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</si>
  <si>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</si>
  <si>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</si>
  <si>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</si>
  <si>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</si>
  <si>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</si>
  <si>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</si>
  <si>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</si>
  <si>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</si>
  <si>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</si>
  <si>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</si>
  <si>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</si>
  <si>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</si>
  <si>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</si>
  <si>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</si>
  <si>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</si>
  <si>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</si>
  <si>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</si>
  <si>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</si>
  <si>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</si>
  <si>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</si>
  <si>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</si>
  <si>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</si>
  <si>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</si>
  <si>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</si>
  <si>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</si>
  <si>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</si>
  <si>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</si>
  <si>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</si>
  <si>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</si>
  <si>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</si>
  <si>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</si>
  <si>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</si>
  <si>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</si>
  <si>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</si>
  <si>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</si>
  <si>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</si>
  <si>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</si>
  <si>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</si>
  <si>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</si>
  <si>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</si>
  <si>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</si>
  <si>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</si>
  <si>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</si>
  <si>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</si>
  <si>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</si>
  <si>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</si>
  <si>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</si>
  <si>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</si>
  <si>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</si>
  <si>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</si>
  <si>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</si>
  <si>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</si>
  <si>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</si>
  <si>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</si>
  <si>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</si>
  <si>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</si>
  <si>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</si>
  <si>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</si>
  <si>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</si>
  <si>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</si>
  <si>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</si>
  <si>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</si>
  <si>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</si>
  <si>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</si>
  <si>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</si>
  <si>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</si>
  <si>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</si>
  <si>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</si>
  <si>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</si>
  <si>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</si>
  <si>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</si>
  <si>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</si>
  <si>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</si>
  <si>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</si>
  <si>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</si>
  <si>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</si>
  <si>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</si>
  <si>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</si>
  <si>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</si>
  <si>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</si>
  <si>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</si>
  <si>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</si>
  <si>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</si>
  <si>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</si>
  <si>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</si>
  <si>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</si>
  <si>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</si>
  <si>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</si>
  <si>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</si>
  <si>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</si>
  <si>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</si>
  <si>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</si>
  <si>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</si>
  <si>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</si>
  <si>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</si>
  <si>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</si>
  <si>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</si>
  <si>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</si>
  <si>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</si>
  <si>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</si>
  <si>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</si>
  <si>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</si>
  <si>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</si>
  <si>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</si>
  <si>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</si>
  <si>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</si>
  <si>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</si>
  <si>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</si>
  <si>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</si>
  <si>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</si>
  <si>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</si>
  <si>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</si>
  <si>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</si>
  <si>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</si>
  <si>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</si>
  <si>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</si>
  <si>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</si>
  <si>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</si>
  <si>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</si>
  <si>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</si>
  <si>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</si>
  <si>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</si>
  <si>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</si>
  <si>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</si>
  <si>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</si>
  <si>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</si>
  <si>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</si>
  <si>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</si>
  <si>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</si>
  <si>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</si>
  <si>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</si>
  <si>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</si>
  <si>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</si>
  <si>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</si>
  <si>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</si>
  <si>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</si>
  <si>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</si>
  <si>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</si>
  <si>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</si>
  <si>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</si>
  <si>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</si>
  <si>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</si>
  <si>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</si>
  <si>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</si>
  <si>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</si>
  <si>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</si>
  <si>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</si>
  <si>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</si>
  <si>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</si>
  <si>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</si>
  <si>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</si>
  <si>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</si>
  <si>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</si>
  <si>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</si>
  <si>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</si>
  <si>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</si>
  <si>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</si>
  <si>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</si>
  <si>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</si>
  <si>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</si>
  <si>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</si>
  <si>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</si>
  <si>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</si>
  <si>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</si>
  <si>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</si>
  <si>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</si>
  <si>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</si>
  <si>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</si>
  <si>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</si>
  <si>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</si>
  <si>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</si>
  <si>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</si>
  <si>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</si>
  <si>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</si>
  <si>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</si>
  <si>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</si>
  <si>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</si>
  <si>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</si>
  <si>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</si>
  <si>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</si>
  <si>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</si>
  <si>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</si>
  <si>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</si>
  <si>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</si>
  <si>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</si>
  <si>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</si>
  <si>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</si>
  <si>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</si>
  <si>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</si>
  <si>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</si>
  <si>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</si>
  <si>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</si>
  <si>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</si>
  <si>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</si>
  <si>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</si>
  <si>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</si>
  <si>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</si>
  <si>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</si>
  <si>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</si>
  <si>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</si>
  <si>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</si>
  <si>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</si>
  <si>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</si>
  <si>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</si>
  <si>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</si>
  <si>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</si>
  <si>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</si>
  <si>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</si>
  <si>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</si>
  <si>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</si>
  <si>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</si>
  <si>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</si>
  <si>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</si>
  <si>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</si>
  <si>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</si>
  <si>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</si>
  <si>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</si>
  <si>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</si>
  <si>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</si>
  <si>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</si>
  <si>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</si>
  <si>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</si>
  <si>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</si>
  <si>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4.4.2 Dela z jeklom za ojačitev</t>
  </si>
  <si>
    <t>4.4.3 Dela s cementnim betonom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</si>
  <si>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</si>
  <si>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</si>
  <si>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</si>
  <si>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</si>
  <si>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</si>
  <si>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</si>
  <si>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</si>
  <si>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</si>
  <si>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</si>
  <si>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</si>
  <si>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</si>
  <si>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</si>
  <si>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</si>
  <si>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</si>
  <si>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</si>
  <si>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</si>
  <si>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</si>
  <si>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</si>
  <si>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</si>
  <si>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</si>
  <si>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</si>
  <si>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</si>
  <si>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</si>
  <si>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</si>
  <si>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</si>
  <si>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</si>
  <si>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</si>
  <si>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</si>
  <si>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</si>
  <si>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</si>
  <si>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</si>
  <si>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</si>
  <si>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</si>
  <si>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</si>
  <si>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</si>
  <si>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</si>
  <si>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</si>
  <si>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</si>
  <si>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</si>
  <si>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</si>
  <si>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</si>
  <si>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</si>
  <si>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</si>
  <si>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</si>
  <si>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</si>
  <si>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</si>
  <si>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</si>
  <si>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</si>
  <si>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</si>
  <si>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</si>
  <si>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</si>
  <si>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</si>
  <si>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</si>
  <si>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</si>
  <si>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</si>
  <si>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</si>
  <si>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</si>
  <si>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</si>
  <si>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</si>
  <si>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</si>
  <si>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</si>
  <si>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</si>
  <si>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</si>
  <si>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</si>
  <si>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</si>
  <si>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</si>
  <si>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</si>
  <si>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</si>
  <si>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</si>
  <si>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</si>
  <si>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</si>
  <si>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</si>
  <si>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</si>
  <si>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</si>
  <si>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</si>
  <si>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</si>
  <si>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</si>
  <si>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</si>
  <si>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</si>
  <si>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</si>
  <si>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</si>
  <si>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</si>
  <si>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</si>
  <si>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</si>
  <si>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</si>
  <si>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</si>
  <si>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</si>
  <si>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</si>
  <si>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</si>
  <si>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</si>
  <si>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</si>
  <si>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</si>
  <si>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</si>
  <si>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</si>
  <si>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</si>
  <si>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</si>
  <si>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</si>
  <si>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</si>
  <si>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</si>
  <si>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</si>
  <si>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</si>
  <si>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</si>
  <si>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</si>
  <si>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</si>
  <si>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</si>
  <si>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</si>
  <si>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</si>
  <si>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</si>
  <si>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</si>
  <si>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</si>
  <si>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</si>
  <si>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</si>
  <si>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</si>
  <si>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</si>
  <si>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</si>
  <si>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</si>
  <si>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</si>
  <si>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</si>
  <si>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</si>
  <si>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</si>
  <si>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</si>
  <si>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</si>
  <si>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</si>
  <si>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</si>
  <si>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</si>
  <si>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</si>
  <si>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</si>
  <si>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</si>
  <si>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</si>
  <si>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</si>
  <si>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</si>
  <si>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</si>
  <si>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</si>
  <si>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</si>
  <si>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</si>
  <si>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</si>
  <si>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</si>
  <si>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</si>
  <si>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</si>
  <si>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</si>
  <si>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</si>
  <si>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</si>
  <si>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</si>
  <si>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</si>
  <si>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</si>
  <si>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</si>
  <si>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</si>
  <si>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</si>
  <si>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</si>
  <si>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</si>
  <si>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</si>
  <si>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</si>
  <si>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</si>
  <si>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</si>
  <si>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</si>
  <si>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</si>
  <si>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</si>
  <si>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</si>
  <si>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</si>
  <si>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</si>
  <si>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</si>
  <si>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</si>
  <si>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</si>
  <si>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</si>
  <si>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</si>
  <si>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</si>
  <si>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</si>
  <si>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</si>
  <si>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</si>
  <si>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</si>
  <si>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</si>
  <si>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</si>
  <si>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</si>
  <si>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</si>
  <si>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</si>
  <si>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</si>
  <si>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</si>
  <si>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</si>
  <si>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SIT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</si>
  <si>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</si>
  <si>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</si>
  <si>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</si>
  <si>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</si>
  <si>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</si>
  <si>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</si>
  <si>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</si>
  <si>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</si>
  <si>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</si>
  <si>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</si>
  <si>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</si>
  <si>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</si>
  <si>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</si>
  <si>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</si>
  <si>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</si>
  <si>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</si>
  <si>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</si>
  <si>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</si>
  <si>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</si>
  <si>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</si>
  <si>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</si>
  <si>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</si>
  <si>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</si>
  <si>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</si>
  <si>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</si>
  <si>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</si>
  <si>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</si>
  <si>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</si>
  <si>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</si>
  <si>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</si>
  <si>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</si>
  <si>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</si>
  <si>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</si>
  <si>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</si>
  <si>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</si>
  <si>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</si>
  <si>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</si>
  <si>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</si>
  <si>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</si>
  <si>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</si>
  <si>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</si>
  <si>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</si>
  <si>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</si>
  <si>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</si>
  <si>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</si>
  <si>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</si>
  <si>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</si>
  <si>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</si>
  <si>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</si>
  <si>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</si>
  <si>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</si>
  <si>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</si>
  <si>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</si>
  <si>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</si>
  <si>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</si>
  <si>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</si>
  <si>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</si>
  <si>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</si>
  <si>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</si>
  <si>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</si>
  <si>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</si>
  <si>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</si>
  <si>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</si>
  <si>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</si>
  <si>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</si>
  <si>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</si>
  <si>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</si>
  <si>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</si>
  <si>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</si>
  <si>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</si>
  <si>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</si>
  <si>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</si>
  <si>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</si>
  <si>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</si>
  <si>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</si>
  <si>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</si>
  <si>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</si>
  <si>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</si>
  <si>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</si>
  <si>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</si>
  <si>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</si>
  <si>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</si>
  <si>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</si>
  <si>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</si>
  <si>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</si>
  <si>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</si>
  <si>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</si>
  <si>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</si>
  <si>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</si>
  <si>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</si>
  <si>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</si>
  <si>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</si>
  <si>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</si>
  <si>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</si>
  <si>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</si>
  <si>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</si>
  <si>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</si>
  <si>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</si>
  <si>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</si>
  <si>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</si>
  <si>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</si>
  <si>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</si>
  <si>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</si>
  <si>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</si>
  <si>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</si>
  <si>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</si>
  <si>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</si>
  <si>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</si>
  <si>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</si>
  <si>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</si>
  <si>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</si>
  <si>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</si>
  <si>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</si>
  <si>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</si>
  <si>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</si>
  <si>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</si>
  <si>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</si>
  <si>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</si>
  <si>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</si>
  <si>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</si>
  <si>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</si>
  <si>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</si>
  <si>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</si>
  <si>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</si>
  <si>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</si>
  <si>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</si>
  <si>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</si>
  <si>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</si>
  <si>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</si>
  <si>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</si>
  <si>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</si>
  <si>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</si>
  <si>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</si>
  <si>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</si>
  <si>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</si>
  <si>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</si>
  <si>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</si>
  <si>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</si>
  <si>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</si>
  <si>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</si>
  <si>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</si>
  <si>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</si>
  <si>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</si>
  <si>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</si>
  <si>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</si>
  <si>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</si>
  <si>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</si>
  <si>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</si>
  <si>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</si>
  <si>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</si>
  <si>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</si>
  <si>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</si>
  <si>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</si>
  <si>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</si>
  <si>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</si>
  <si>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</si>
  <si>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</si>
  <si>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</si>
  <si>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</si>
  <si>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</si>
  <si>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</si>
  <si>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</si>
  <si>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</si>
  <si>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</si>
  <si>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</si>
  <si>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</si>
  <si>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</si>
  <si>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</si>
  <si>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</si>
  <si>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Drobni material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</si>
  <si>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</si>
  <si>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</si>
  <si>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</si>
  <si>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</si>
  <si>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</si>
  <si>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</si>
  <si>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</si>
  <si>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</si>
  <si>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</si>
  <si>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</si>
  <si>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</si>
  <si>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</si>
  <si>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</si>
  <si>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</si>
  <si>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</si>
  <si>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</si>
  <si>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</si>
  <si>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</si>
  <si>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</si>
  <si>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</si>
  <si>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</si>
  <si>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</si>
  <si>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</si>
  <si>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</si>
  <si>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</si>
  <si>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</si>
  <si>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</si>
  <si>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</si>
  <si>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</si>
  <si>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</si>
  <si>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</si>
  <si>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</si>
  <si>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</si>
  <si>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</si>
  <si>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</si>
  <si>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</si>
  <si>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</si>
  <si>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</si>
  <si>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</si>
  <si>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</si>
  <si>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</si>
  <si>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</si>
  <si>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</si>
  <si>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</si>
  <si>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</si>
  <si>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</si>
  <si>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</si>
  <si>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</si>
  <si>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</si>
  <si>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</si>
  <si>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</si>
  <si>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</si>
  <si>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</si>
  <si>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</si>
  <si>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</si>
  <si>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</si>
  <si>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</si>
  <si>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</si>
  <si>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</si>
  <si>
    <t>Demontaža lesene varnostne ograje, opomba: Vključno z odvozom na deponijo. Dobava in vgraditev leseno-jeklene varnostne ograje za pešce  s horizontalnimi polnili po detajlu iz načrta, visoke 120 cm</t>
  </si>
  <si>
    <t>Ponudnik naj se za izdelavo ponudbe seznani s stanjem na terenu.</t>
  </si>
  <si>
    <t>SKUPAJ OZ-1a</t>
  </si>
  <si>
    <t>SKUPAJ PZ-1</t>
  </si>
  <si>
    <t>SKUPAJ OZ-2</t>
  </si>
  <si>
    <t>SKUPAJ</t>
  </si>
  <si>
    <t>SKUPAJ TUJE St.</t>
  </si>
  <si>
    <t>SKUPAJ OZ-3a</t>
  </si>
  <si>
    <t>SKUPAJ OZ-3b</t>
  </si>
  <si>
    <t>SKUPAJ PZ-2</t>
  </si>
  <si>
    <t>Brez DDV</t>
  </si>
  <si>
    <t xml:space="preserve">SKUPAJ PZ-3a  </t>
  </si>
  <si>
    <t>SKUPAJ OZ-4</t>
  </si>
  <si>
    <t>SKUPAJ OZ-5</t>
  </si>
  <si>
    <t>SKUPAJ PZ-3b</t>
  </si>
  <si>
    <t>SKUPAJ OZ-6a</t>
  </si>
  <si>
    <t>SKUPAJ OZ-7</t>
  </si>
  <si>
    <t xml:space="preserve"> </t>
  </si>
  <si>
    <t>VSE SKUPAJ BREZ DDV</t>
  </si>
  <si>
    <t>Vse skupaj</t>
  </si>
  <si>
    <t>Skupaj brez DDV</t>
  </si>
  <si>
    <t>6. EL. NN PRIKLJUČEK</t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</si>
</sst>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69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  <font>
      <b/>
      <sz val="18"/>
      <color rgb="FFFF0000"/>
      <name val="Swis721 LtCn BT"/>
      <family val="2"/>
    </font>
    <font>
      <b/>
      <sz val="11"/>
      <color theme="1"/>
      <name val="Swis721 LtCn B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/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17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 vertical="top" wrapText="1"/>
    </xf>
    <xf numFmtId="0" fontId="39" fillId="10" borderId="22" xfId="0" applyFont="1" applyFill="1" applyBorder="1" applyAlignment="1">
      <alignment horizontal="justify" wrapText="1"/>
    </xf>
    <xf numFmtId="4" fontId="41" fillId="0" borderId="0" xfId="0" applyNumberFormat="1" applyFont="1" applyFill="1" applyAlignment="1">
      <alignment horizontal="right"/>
    </xf>
    <xf numFmtId="0" fontId="43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vertical="top"/>
    </xf>
    <xf numFmtId="0" fontId="31" fillId="0" borderId="1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4" fontId="41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1" fillId="0" borderId="2" xfId="2" applyNumberFormat="1" applyFont="1" applyFill="1" applyBorder="1" applyAlignment="1">
      <alignment horizontal="justify" vertical="top" wrapText="1"/>
    </xf>
    <xf numFmtId="0" fontId="3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46" fillId="0" borderId="2" xfId="0" applyNumberFormat="1" applyFont="1" applyFill="1" applyBorder="1" applyAlignment="1" applyProtection="1">
      <protection locked="0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Alignment="1" applyProtection="1"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2" fontId="44" fillId="0" borderId="2" xfId="0" applyNumberFormat="1" applyFont="1" applyFill="1" applyBorder="1" applyAlignment="1" applyProtection="1">
      <alignment horizontal="center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4" fontId="41" fillId="0" borderId="2" xfId="0" applyNumberFormat="1" applyFont="1" applyFill="1" applyBorder="1" applyAlignment="1" applyProtection="1">
      <alignment horizontal="right"/>
      <protection locked="0"/>
    </xf>
    <xf numFmtId="0" fontId="57" fillId="2" borderId="28" xfId="0" applyFont="1" applyFill="1" applyBorder="1" applyAlignment="1">
      <alignment wrapText="1"/>
    </xf>
    <xf numFmtId="0" fontId="57" fillId="2" borderId="29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" fillId="13" borderId="27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left"/>
    </xf>
    <xf numFmtId="164" fontId="16" fillId="14" borderId="31" xfId="0" applyNumberFormat="1" applyFont="1" applyFill="1" applyBorder="1" applyAlignment="1">
      <alignment horizontal="center" vertical="center" shrinkToFit="1"/>
    </xf>
    <xf numFmtId="164" fontId="16" fillId="14" borderId="32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2" fillId="0" borderId="0" xfId="0" applyFont="1"/>
    <xf numFmtId="0" fontId="16" fillId="0" borderId="0" xfId="0" applyFont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4" fontId="2" fillId="10" borderId="2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4" fontId="2" fillId="12" borderId="2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2" fontId="9" fillId="0" borderId="0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vertical="center" wrapText="1" shrinkToFit="1"/>
    </xf>
    <xf numFmtId="2" fontId="9" fillId="0" borderId="6" xfId="0" applyNumberFormat="1" applyFont="1" applyBorder="1" applyAlignment="1">
      <alignment horizontal="right"/>
    </xf>
    <xf numFmtId="166" fontId="9" fillId="0" borderId="35" xfId="0" applyNumberFormat="1" applyFont="1" applyBorder="1" applyAlignment="1" applyProtection="1">
      <alignment horizontal="right"/>
    </xf>
    <xf numFmtId="0" fontId="9" fillId="15" borderId="2" xfId="0" applyFont="1" applyFill="1" applyBorder="1" applyAlignment="1">
      <alignment horizontal="left" vertical="center" wrapText="1" shrinkToFit="1"/>
    </xf>
    <xf numFmtId="0" fontId="9" fillId="0" borderId="0" xfId="0" applyFont="1" applyFill="1"/>
    <xf numFmtId="0" fontId="9" fillId="0" borderId="0" xfId="0" applyFont="1" applyBorder="1"/>
    <xf numFmtId="0" fontId="67" fillId="0" borderId="0" xfId="0" applyFont="1" applyBorder="1"/>
    <xf numFmtId="0" fontId="9" fillId="0" borderId="1" xfId="0" applyFont="1" applyFill="1" applyBorder="1" applyAlignment="1" applyProtection="1">
      <alignment horizontal="left" vertical="center" wrapText="1" shrinkToFit="1"/>
    </xf>
    <xf numFmtId="166" fontId="9" fillId="0" borderId="3" xfId="0" applyNumberFormat="1" applyFont="1" applyBorder="1" applyAlignment="1" applyProtection="1">
      <alignment horizontal="right"/>
    </xf>
    <xf numFmtId="0" fontId="68" fillId="0" borderId="20" xfId="0" applyFont="1" applyBorder="1" applyAlignment="1" applyProtection="1">
      <alignment horizontal="right"/>
    </xf>
    <xf numFmtId="166" fontId="68" fillId="8" borderId="21" xfId="0" applyNumberFormat="1" applyFont="1" applyFill="1" applyBorder="1" applyProtection="1"/>
    <xf numFmtId="0" fontId="66" fillId="0" borderId="0" xfId="0" applyFont="1" applyProtection="1"/>
    <xf numFmtId="166" fontId="9" fillId="8" borderId="21" xfId="0" applyNumberFormat="1" applyFont="1" applyFill="1" applyBorder="1" applyProtection="1"/>
    <xf numFmtId="0" fontId="9" fillId="0" borderId="34" xfId="0" applyFont="1" applyBorder="1" applyProtection="1"/>
    <xf numFmtId="0" fontId="9" fillId="0" borderId="0" xfId="0" applyFont="1" applyFill="1" applyBorder="1" applyProtection="1"/>
    <xf numFmtId="0" fontId="9" fillId="15" borderId="33" xfId="0" applyFont="1" applyFill="1" applyBorder="1" applyProtection="1"/>
    <xf numFmtId="0" fontId="9" fillId="0" borderId="33" xfId="0" applyFont="1" applyBorder="1" applyProtection="1"/>
    <xf numFmtId="0" fontId="66" fillId="0" borderId="0" xfId="0" applyFont="1" applyBorder="1" applyProtection="1"/>
    <xf numFmtId="0" fontId="9" fillId="0" borderId="0" xfId="0" applyFont="1" applyBorder="1" applyProtection="1"/>
    <xf numFmtId="0" fontId="60" fillId="0" borderId="0" xfId="0" applyFont="1" applyProtection="1"/>
    <xf numFmtId="0" fontId="39" fillId="10" borderId="22" xfId="0" applyFont="1" applyFill="1" applyBorder="1" applyAlignment="1" applyProtection="1">
      <alignment horizont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0" fontId="39" fillId="11" borderId="22" xfId="0" applyFont="1" applyFill="1" applyBorder="1" applyAlignment="1" applyProtection="1">
      <alignment horizontal="center"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31" fillId="0" borderId="2" xfId="0" applyFont="1" applyBorder="1" applyAlignment="1" applyProtection="1">
      <alignment horizontal="center" vertical="top" wrapText="1"/>
      <protection locked="0"/>
    </xf>
    <xf numFmtId="171" fontId="2" fillId="0" borderId="0" xfId="0" applyNumberFormat="1" applyFont="1" applyFill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</xf>
    <xf numFmtId="2" fontId="2" fillId="9" borderId="1" xfId="0" applyNumberFormat="1" applyFont="1" applyFill="1" applyBorder="1" applyAlignment="1" applyProtection="1">
      <alignment horizontal="left" wrapText="1"/>
    </xf>
    <xf numFmtId="164" fontId="2" fillId="0" borderId="6" xfId="0" applyNumberFormat="1" applyFont="1" applyFill="1" applyBorder="1" applyAlignment="1" applyProtection="1">
      <alignment horizontal="left" wrapText="1"/>
    </xf>
    <xf numFmtId="0" fontId="19" fillId="0" borderId="6" xfId="0" applyNumberFormat="1" applyFont="1" applyFill="1" applyBorder="1" applyAlignment="1" applyProtection="1">
      <alignment horizontal="right"/>
    </xf>
    <xf numFmtId="2" fontId="19" fillId="0" borderId="6" xfId="0" applyNumberFormat="1" applyFont="1" applyFill="1" applyBorder="1" applyAlignment="1" applyProtection="1"/>
    <xf numFmtId="4" fontId="19" fillId="0" borderId="6" xfId="2" applyNumberFormat="1" applyFont="1" applyFill="1" applyBorder="1" applyAlignment="1" applyProtection="1">
      <alignment horizontal="right"/>
    </xf>
    <xf numFmtId="0" fontId="2" fillId="0" borderId="23" xfId="2" applyNumberFormat="1" applyFont="1" applyFill="1" applyBorder="1" applyAlignment="1" applyProtection="1">
      <alignment horizontal="justify" vertical="top" wrapText="1"/>
    </xf>
    <xf numFmtId="4" fontId="2" fillId="10" borderId="22" xfId="0" applyNumberFormat="1" applyFont="1" applyFill="1" applyBorder="1" applyAlignment="1" applyProtection="1">
      <alignment horizontal="right"/>
    </xf>
    <xf numFmtId="0" fontId="2" fillId="0" borderId="13" xfId="2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Alignment="1" applyProtection="1">
      <alignment horizontal="justify"/>
    </xf>
    <xf numFmtId="0" fontId="2" fillId="0" borderId="7" xfId="2" applyNumberFormat="1" applyFont="1" applyFill="1" applyBorder="1" applyAlignment="1" applyProtection="1">
      <alignment horizontal="justify" vertical="top" wrapText="1"/>
    </xf>
    <xf numFmtId="4" fontId="31" fillId="0" borderId="0" xfId="0" applyNumberFormat="1" applyFont="1" applyAlignment="1" applyProtection="1">
      <alignment horizontal="center" vertical="top" wrapText="1"/>
    </xf>
    <xf numFmtId="4" fontId="16" fillId="0" borderId="0" xfId="0" applyNumberFormat="1" applyFont="1" applyAlignment="1" applyProtection="1">
      <alignment horizontal="center" vertical="top" wrapText="1"/>
    </xf>
    <xf numFmtId="0" fontId="42" fillId="0" borderId="0" xfId="0" applyFont="1" applyAlignment="1" applyProtection="1">
      <alignment horizontal="center" vertical="top" wrapText="1"/>
    </xf>
    <xf numFmtId="0" fontId="31" fillId="0" borderId="7" xfId="0" applyFont="1" applyBorder="1" applyAlignment="1" applyProtection="1">
      <alignment horizontal="justify" vertical="top"/>
    </xf>
    <xf numFmtId="0" fontId="31" fillId="0" borderId="7" xfId="0" applyFont="1" applyBorder="1" applyAlignment="1" applyProtection="1">
      <alignment horizontal="center" vertical="top" wrapText="1"/>
    </xf>
    <xf numFmtId="171" fontId="16" fillId="0" borderId="7" xfId="0" applyNumberFormat="1" applyFont="1" applyBorder="1" applyAlignment="1" applyProtection="1">
      <alignment horizontal="right" vertical="top" wrapText="1"/>
    </xf>
    <xf numFmtId="0" fontId="16" fillId="0" borderId="0" xfId="0" applyFont="1" applyAlignment="1" applyProtection="1">
      <alignment horizontal="justify" vertical="top" wrapText="1"/>
    </xf>
    <xf numFmtId="0" fontId="4" fillId="10" borderId="0" xfId="0" applyFont="1" applyFill="1" applyAlignment="1" applyProtection="1">
      <alignment horizontal="center"/>
    </xf>
    <xf numFmtId="0" fontId="4" fillId="10" borderId="0" xfId="0" applyFont="1" applyFill="1" applyAlignment="1" applyProtection="1">
      <alignment horizontal="center" vertical="top" wrapText="1"/>
    </xf>
    <xf numFmtId="171" fontId="16" fillId="10" borderId="0" xfId="0" applyNumberFormat="1" applyFont="1" applyFill="1" applyAlignment="1" applyProtection="1">
      <alignment horizontal="center" vertical="top" wrapText="1"/>
    </xf>
    <xf numFmtId="0" fontId="1" fillId="9" borderId="24" xfId="0" applyFont="1" applyFill="1" applyBorder="1" applyAlignment="1" applyProtection="1">
      <alignment horizontal="center" vertical="top" wrapText="1"/>
    </xf>
    <xf numFmtId="0" fontId="56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justify" vertical="top"/>
    </xf>
    <xf numFmtId="166" fontId="9" fillId="15" borderId="0" xfId="0" applyNumberFormat="1" applyFont="1" applyFill="1" applyAlignment="1" applyProtection="1">
      <alignment horizontal="right"/>
    </xf>
    <xf numFmtId="0" fontId="9" fillId="15" borderId="0" xfId="0" applyFont="1" applyFill="1" applyProtection="1"/>
    <xf numFmtId="166" fontId="9" fillId="15" borderId="0" xfId="0" applyNumberFormat="1" applyFont="1" applyFill="1" applyProtection="1"/>
    <xf numFmtId="4" fontId="12" fillId="15" borderId="0" xfId="1" applyNumberFormat="1" applyFont="1" applyFill="1" applyBorder="1" applyAlignment="1" applyProtection="1">
      <alignment horizontal="right"/>
      <protection locked="0"/>
    </xf>
    <xf numFmtId="171" fontId="2" fillId="15" borderId="0" xfId="0" applyNumberFormat="1" applyFont="1" applyFill="1" applyProtection="1">
      <protection locked="0"/>
    </xf>
    <xf numFmtId="171" fontId="31" fillId="0" borderId="0" xfId="0" applyNumberFormat="1" applyFont="1" applyAlignment="1" applyProtection="1">
      <alignment horizontal="right" vertical="top" wrapText="1"/>
    </xf>
    <xf numFmtId="171" fontId="31" fillId="0" borderId="0" xfId="0" applyNumberFormat="1" applyFont="1" applyAlignment="1" applyProtection="1">
      <alignment horizontal="justify" vertical="top" wrapText="1"/>
    </xf>
    <xf numFmtId="171" fontId="31" fillId="0" borderId="0" xfId="0" applyNumberFormat="1" applyFont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right" vertical="top"/>
    </xf>
    <xf numFmtId="4" fontId="39" fillId="0" borderId="2" xfId="0" applyNumberFormat="1" applyFont="1" applyFill="1" applyBorder="1" applyAlignment="1" applyProtection="1">
      <alignment horizontal="center" wrapText="1"/>
    </xf>
    <xf numFmtId="164" fontId="2" fillId="0" borderId="2" xfId="0" applyNumberFormat="1" applyFont="1" applyFill="1" applyBorder="1" applyAlignment="1" applyProtection="1">
      <alignment horizontal="right" wrapText="1"/>
    </xf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39" fillId="10" borderId="22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4" fillId="10" borderId="0" xfId="0" applyFont="1" applyFill="1" applyAlignment="1" applyProtection="1">
      <alignment horizontal="justify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view="pageLayout" zoomScaleNormal="100" workbookViewId="0">
      <selection activeCell="B5" sqref="B5"/>
    </sheetView>
  </sheetViews>
  <sheetFormatPr defaultRowHeight="15"/>
  <sheetData>
    <row r="8" spans="1:9" ht="26.25">
      <c r="A8" s="554" t="s">
        <v>591</v>
      </c>
      <c r="B8" s="554"/>
      <c r="C8" s="554"/>
      <c r="D8" s="554"/>
      <c r="E8" s="554"/>
      <c r="F8" s="554"/>
      <c r="G8" s="554"/>
      <c r="H8" s="554"/>
      <c r="I8" s="554"/>
    </row>
    <row r="9" spans="1:9" ht="26.25">
      <c r="A9" s="79"/>
      <c r="B9" s="79"/>
      <c r="C9" s="79"/>
      <c r="D9" s="79"/>
      <c r="E9" s="79"/>
      <c r="F9" s="79"/>
      <c r="G9" s="79"/>
      <c r="H9" s="79"/>
      <c r="I9" s="79"/>
    </row>
    <row r="10" spans="1:9">
      <c r="A10" s="555"/>
      <c r="B10" s="555"/>
      <c r="C10" s="555"/>
      <c r="D10" s="555"/>
      <c r="E10" s="555"/>
      <c r="F10" s="555"/>
      <c r="G10" s="555"/>
      <c r="H10" s="555"/>
      <c r="I10" s="555"/>
    </row>
    <row r="11" spans="1:9">
      <c r="A11" s="558" t="s">
        <v>725</v>
      </c>
      <c r="B11" s="559"/>
      <c r="C11" s="559"/>
      <c r="D11" s="559"/>
      <c r="E11" s="559"/>
      <c r="F11" s="559"/>
      <c r="G11" s="559"/>
      <c r="H11" s="559"/>
      <c r="I11" s="559"/>
    </row>
    <row r="12" spans="1:9">
      <c r="A12" s="559"/>
      <c r="B12" s="559"/>
      <c r="C12" s="559"/>
      <c r="D12" s="559"/>
      <c r="E12" s="559"/>
      <c r="F12" s="559"/>
      <c r="G12" s="559"/>
      <c r="H12" s="559"/>
      <c r="I12" s="559"/>
    </row>
    <row r="13" spans="1:9">
      <c r="A13" s="559"/>
      <c r="B13" s="559"/>
      <c r="C13" s="559"/>
      <c r="D13" s="559"/>
      <c r="E13" s="559"/>
      <c r="F13" s="559"/>
      <c r="G13" s="559"/>
      <c r="H13" s="559"/>
      <c r="I13" s="559"/>
    </row>
    <row r="14" spans="1:9" ht="15.75">
      <c r="A14" s="556"/>
      <c r="B14" s="557"/>
      <c r="C14" s="556"/>
      <c r="D14" s="556"/>
      <c r="E14" s="556"/>
      <c r="F14" s="556"/>
      <c r="G14" s="556"/>
      <c r="H14" s="556"/>
      <c r="I14" s="556"/>
    </row>
    <row r="15" spans="1:9" ht="18">
      <c r="A15" s="552"/>
      <c r="B15" s="552"/>
      <c r="C15" s="552"/>
      <c r="D15" s="552"/>
      <c r="E15" s="552"/>
      <c r="F15" s="552"/>
      <c r="G15" s="552"/>
      <c r="H15" s="552"/>
      <c r="I15" s="552"/>
    </row>
    <row r="16" spans="1:9" ht="18">
      <c r="A16" s="552"/>
      <c r="B16" s="552"/>
      <c r="C16" s="552"/>
      <c r="D16" s="552"/>
      <c r="E16" s="552"/>
      <c r="F16" s="552"/>
      <c r="G16" s="552"/>
      <c r="H16" s="552"/>
      <c r="I16" s="552"/>
    </row>
    <row r="17" spans="1:9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9">
      <c r="A18" s="137"/>
      <c r="B18" s="137"/>
      <c r="C18" s="137"/>
      <c r="D18" s="137"/>
      <c r="E18" s="137"/>
      <c r="F18" s="137"/>
      <c r="G18" s="137"/>
      <c r="H18" s="137"/>
      <c r="I18" s="137"/>
    </row>
    <row r="19" spans="1:9" ht="26.25">
      <c r="A19" s="553"/>
      <c r="B19" s="553"/>
      <c r="C19" s="553"/>
      <c r="D19" s="553"/>
      <c r="E19" s="553"/>
      <c r="F19" s="553"/>
      <c r="G19" s="553"/>
      <c r="H19" s="553"/>
      <c r="I19" s="553"/>
    </row>
  </sheetData>
  <sheetProtection password="CA57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2"/>
  <sheetViews>
    <sheetView topLeftCell="A19" workbookViewId="0">
      <selection activeCell="C41" sqref="C41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610</v>
      </c>
    </row>
    <row r="2" spans="1:16">
      <c r="A2" s="562" t="s">
        <v>727</v>
      </c>
      <c r="B2" s="563"/>
      <c r="C2" s="563"/>
      <c r="D2" s="563"/>
      <c r="E2" s="563"/>
      <c r="F2" s="563"/>
    </row>
    <row r="4" spans="1:16" ht="18" customHeight="1">
      <c r="A4" s="562" t="s">
        <v>611</v>
      </c>
      <c r="B4" s="563"/>
      <c r="C4" s="563"/>
      <c r="D4" s="563"/>
      <c r="E4" s="563"/>
      <c r="F4" s="563"/>
    </row>
    <row r="5" spans="1:16" ht="18" customHeight="1">
      <c r="A5" s="562" t="s">
        <v>573</v>
      </c>
      <c r="B5" s="563"/>
      <c r="C5" s="563"/>
      <c r="D5" s="563"/>
      <c r="E5" s="563"/>
      <c r="F5" s="563"/>
      <c r="G5" s="58"/>
      <c r="H5" s="58"/>
      <c r="I5" s="58"/>
      <c r="J5" s="58"/>
      <c r="K5" s="58"/>
      <c r="L5" s="58"/>
      <c r="M5" s="58"/>
    </row>
    <row r="6" spans="1:16" s="72" customFormat="1" ht="36" customHeight="1">
      <c r="A6" s="562" t="s">
        <v>574</v>
      </c>
      <c r="B6" s="563"/>
      <c r="C6" s="563"/>
      <c r="D6" s="563"/>
      <c r="E6" s="563"/>
      <c r="F6" s="563"/>
      <c r="G6" s="84"/>
      <c r="H6" s="85"/>
      <c r="I6" s="85"/>
      <c r="J6" s="85"/>
      <c r="K6" s="85"/>
      <c r="L6" s="85"/>
      <c r="M6" s="86"/>
      <c r="N6" s="71"/>
    </row>
    <row r="7" spans="1:16" ht="36" customHeight="1">
      <c r="A7" s="562" t="s">
        <v>575</v>
      </c>
      <c r="B7" s="563"/>
      <c r="C7" s="563"/>
      <c r="D7" s="563"/>
      <c r="E7" s="563"/>
      <c r="F7" s="563"/>
      <c r="G7" s="58"/>
      <c r="H7" s="58"/>
      <c r="I7" s="58"/>
      <c r="J7" s="58"/>
      <c r="K7" s="58"/>
      <c r="L7" s="58"/>
      <c r="M7" s="58"/>
    </row>
    <row r="8" spans="1:16" ht="50.1" customHeight="1">
      <c r="A8" s="562" t="s">
        <v>576</v>
      </c>
      <c r="B8" s="563"/>
      <c r="C8" s="563"/>
      <c r="D8" s="563"/>
      <c r="E8" s="563"/>
      <c r="F8" s="563"/>
      <c r="G8" s="87"/>
      <c r="H8" s="88"/>
      <c r="I8" s="88"/>
      <c r="J8" s="88"/>
      <c r="K8" s="88"/>
      <c r="L8" s="88"/>
      <c r="M8" s="89"/>
      <c r="N8" s="68"/>
      <c r="O8" s="69"/>
      <c r="P8" s="69"/>
    </row>
    <row r="9" spans="1:16" ht="18" customHeight="1">
      <c r="A9" s="562" t="s">
        <v>577</v>
      </c>
      <c r="B9" s="563"/>
      <c r="C9" s="563"/>
      <c r="D9" s="563"/>
      <c r="E9" s="563"/>
      <c r="F9" s="563"/>
      <c r="G9" s="58"/>
      <c r="H9" s="58"/>
      <c r="I9" s="58"/>
      <c r="J9" s="58"/>
      <c r="K9" s="58"/>
      <c r="L9" s="58"/>
      <c r="M9" s="58"/>
    </row>
    <row r="10" spans="1:16" ht="18" customHeight="1">
      <c r="A10" s="562" t="s">
        <v>578</v>
      </c>
      <c r="B10" s="563"/>
      <c r="C10" s="563"/>
      <c r="D10" s="563"/>
      <c r="E10" s="563"/>
      <c r="F10" s="563"/>
      <c r="G10" s="90"/>
      <c r="H10" s="59"/>
      <c r="I10" s="59"/>
      <c r="J10" s="59"/>
      <c r="K10" s="59"/>
      <c r="L10" s="59"/>
      <c r="M10" s="90"/>
      <c r="N10" s="70"/>
      <c r="O10" s="26"/>
    </row>
    <row r="11" spans="1:16" ht="36" customHeight="1">
      <c r="A11" s="562" t="s">
        <v>579</v>
      </c>
      <c r="B11" s="563"/>
      <c r="C11" s="563"/>
      <c r="D11" s="563"/>
      <c r="E11" s="563"/>
      <c r="F11" s="563"/>
      <c r="G11" s="90"/>
      <c r="H11" s="59"/>
      <c r="I11" s="59"/>
      <c r="J11" s="59"/>
      <c r="K11" s="59"/>
      <c r="L11" s="59"/>
      <c r="M11" s="90"/>
      <c r="N11" s="70"/>
      <c r="O11" s="26"/>
    </row>
    <row r="12" spans="1:16" ht="18" customHeight="1">
      <c r="A12" s="562" t="s">
        <v>580</v>
      </c>
      <c r="B12" s="563"/>
      <c r="C12" s="563"/>
      <c r="D12" s="563"/>
      <c r="E12" s="563"/>
      <c r="F12" s="563"/>
      <c r="G12" s="90"/>
      <c r="H12" s="59"/>
      <c r="I12" s="59"/>
      <c r="J12" s="59"/>
      <c r="K12" s="59"/>
      <c r="L12" s="59"/>
      <c r="M12" s="90"/>
      <c r="N12" s="70"/>
      <c r="O12" s="26"/>
    </row>
    <row r="13" spans="1:16" ht="36" customHeight="1">
      <c r="A13" s="562" t="s">
        <v>581</v>
      </c>
      <c r="B13" s="563"/>
      <c r="C13" s="563"/>
      <c r="D13" s="563"/>
      <c r="E13" s="563"/>
      <c r="F13" s="563"/>
    </row>
    <row r="14" spans="1:16" ht="18" customHeight="1">
      <c r="A14" s="562" t="s">
        <v>582</v>
      </c>
      <c r="B14" s="563"/>
      <c r="C14" s="563"/>
      <c r="D14" s="563"/>
      <c r="E14" s="563"/>
      <c r="F14" s="563"/>
    </row>
    <row r="15" spans="1:16" ht="18" customHeight="1">
      <c r="A15" s="67" t="s">
        <v>583</v>
      </c>
    </row>
    <row r="16" spans="1:16" ht="18" customHeight="1">
      <c r="A16" s="562" t="s">
        <v>584</v>
      </c>
      <c r="B16" s="563"/>
      <c r="C16" s="563"/>
      <c r="D16" s="563"/>
      <c r="E16" s="563"/>
      <c r="F16" s="563"/>
    </row>
    <row r="17" spans="1:6" ht="50.1" customHeight="1">
      <c r="A17" s="562" t="s">
        <v>585</v>
      </c>
      <c r="B17" s="563"/>
      <c r="C17" s="563"/>
      <c r="D17" s="563"/>
      <c r="E17" s="563"/>
      <c r="F17" s="563"/>
    </row>
    <row r="18" spans="1:6" ht="50.1" customHeight="1">
      <c r="A18" s="562" t="s">
        <v>586</v>
      </c>
      <c r="B18" s="563"/>
      <c r="C18" s="563"/>
      <c r="D18" s="563"/>
      <c r="E18" s="563"/>
      <c r="F18" s="563"/>
    </row>
    <row r="19" spans="1:6" ht="36" customHeight="1">
      <c r="A19" s="562" t="s">
        <v>587</v>
      </c>
      <c r="B19" s="563"/>
      <c r="C19" s="563"/>
      <c r="D19" s="563"/>
      <c r="E19" s="563"/>
      <c r="F19" s="563"/>
    </row>
    <row r="20" spans="1:6" ht="60" customHeight="1">
      <c r="A20" s="562" t="s">
        <v>588</v>
      </c>
      <c r="B20" s="563"/>
      <c r="C20" s="563"/>
      <c r="D20" s="563"/>
      <c r="E20" s="563"/>
      <c r="F20" s="563"/>
    </row>
    <row r="21" spans="1:6" ht="60" customHeight="1" thickBot="1">
      <c r="A21" s="563"/>
      <c r="B21" s="563"/>
      <c r="C21" s="563"/>
      <c r="D21" s="563"/>
      <c r="E21" s="563"/>
      <c r="F21" s="563"/>
    </row>
    <row r="22" spans="1:6" ht="94.5">
      <c r="A22" s="127"/>
      <c r="B22" s="127"/>
      <c r="C22" s="428" t="s">
        <v>699</v>
      </c>
      <c r="D22" s="127"/>
      <c r="E22" s="127"/>
      <c r="F22" s="127"/>
    </row>
    <row r="23" spans="1:6" ht="27.75" customHeight="1" thickBot="1">
      <c r="C23" s="429"/>
    </row>
    <row r="24" spans="1:6" ht="15.75" thickBot="1"/>
    <row r="25" spans="1:6">
      <c r="A25" s="591" t="s">
        <v>612</v>
      </c>
      <c r="B25" s="592"/>
      <c r="C25" s="592"/>
      <c r="D25" s="592"/>
      <c r="E25" s="592"/>
      <c r="F25" s="593"/>
    </row>
    <row r="26" spans="1:6">
      <c r="A26" s="594"/>
      <c r="B26" s="595"/>
      <c r="C26" s="595"/>
      <c r="D26" s="595"/>
      <c r="E26" s="595"/>
      <c r="F26" s="596"/>
    </row>
    <row r="27" spans="1:6" ht="29.25" customHeight="1" thickBot="1">
      <c r="A27" s="597"/>
      <c r="B27" s="598"/>
      <c r="C27" s="598"/>
      <c r="D27" s="598"/>
      <c r="E27" s="598"/>
      <c r="F27" s="599"/>
    </row>
    <row r="28" spans="1:6">
      <c r="A28" s="47"/>
      <c r="B28" s="48"/>
      <c r="C28" s="47"/>
      <c r="D28" s="47"/>
      <c r="E28" s="47"/>
      <c r="F28" s="47"/>
    </row>
    <row r="29" spans="1:6" ht="15.75" thickBot="1">
      <c r="A29" s="47"/>
      <c r="B29" s="48"/>
      <c r="C29" s="47"/>
      <c r="D29" s="47"/>
      <c r="E29" s="47"/>
      <c r="F29" s="47"/>
    </row>
    <row r="30" spans="1:6">
      <c r="A30" s="567" t="s">
        <v>613</v>
      </c>
      <c r="B30" s="568"/>
      <c r="C30" s="568"/>
      <c r="D30" s="568"/>
      <c r="E30" s="568"/>
      <c r="F30" s="600"/>
    </row>
    <row r="31" spans="1:6">
      <c r="A31" s="569"/>
      <c r="B31" s="570"/>
      <c r="C31" s="570"/>
      <c r="D31" s="570"/>
      <c r="E31" s="570"/>
      <c r="F31" s="601"/>
    </row>
    <row r="32" spans="1:6" ht="26.25" customHeight="1" thickBot="1">
      <c r="A32" s="571"/>
      <c r="B32" s="572"/>
      <c r="C32" s="572"/>
      <c r="D32" s="572"/>
      <c r="E32" s="572"/>
      <c r="F32" s="602"/>
    </row>
  </sheetData>
  <sheetProtection password="CA57" sheet="1" objects="1" scenarios="1"/>
  <mergeCells count="19">
    <mergeCell ref="A30:F32"/>
    <mergeCell ref="A9:F9"/>
    <mergeCell ref="A10:F10"/>
    <mergeCell ref="A4:F4"/>
    <mergeCell ref="A5:F5"/>
    <mergeCell ref="A6:F6"/>
    <mergeCell ref="A7:F7"/>
    <mergeCell ref="A8:F8"/>
    <mergeCell ref="A16:F16"/>
    <mergeCell ref="A17:F17"/>
    <mergeCell ref="A11:F11"/>
    <mergeCell ref="A12:F12"/>
    <mergeCell ref="A13:F13"/>
    <mergeCell ref="A14:F14"/>
    <mergeCell ref="A2:F2"/>
    <mergeCell ref="A18:F18"/>
    <mergeCell ref="A19:F19"/>
    <mergeCell ref="A20:F21"/>
    <mergeCell ref="A25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topLeftCell="A37" zoomScaleNormal="100" workbookViewId="0">
      <selection activeCell="A52" sqref="A52:E54"/>
    </sheetView>
  </sheetViews>
  <sheetFormatPr defaultRowHeight="15"/>
  <cols>
    <col min="1" max="1" width="31.5703125" customWidth="1"/>
    <col min="2" max="2" width="13.140625" customWidth="1"/>
    <col min="3" max="3" width="12.5703125" customWidth="1"/>
    <col min="4" max="4" width="13.42578125" customWidth="1"/>
    <col min="5" max="5" width="10" style="47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44"/>
    </row>
    <row r="2" spans="1:6" s="8" customFormat="1" ht="21">
      <c r="A2" s="9"/>
      <c r="B2" s="9"/>
      <c r="C2" s="9"/>
      <c r="D2" s="9"/>
      <c r="E2" s="444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11125</v>
      </c>
      <c r="C4" s="3">
        <f>B4*0.22</f>
        <v>2447.5</v>
      </c>
      <c r="D4" s="3">
        <f>B4+C4</f>
        <v>13572.5</v>
      </c>
      <c r="E4" s="47" t="s">
        <v>708</v>
      </c>
    </row>
    <row r="5" spans="1:6">
      <c r="A5" s="16" t="s">
        <v>592</v>
      </c>
      <c r="B5" s="3">
        <f>'prestavitev kapelice'!H3</f>
        <v>0</v>
      </c>
      <c r="C5" s="3">
        <f>B5*0.22</f>
        <v>0</v>
      </c>
      <c r="D5" s="3">
        <f>B5+C5</f>
        <v>0</v>
      </c>
    </row>
    <row r="6" spans="1:6">
      <c r="A6" s="16" t="s">
        <v>593</v>
      </c>
      <c r="B6" s="3">
        <f>'oporne in podporne konstr'!J848</f>
        <v>9750</v>
      </c>
      <c r="C6" s="3">
        <f>B6*0.22</f>
        <v>2145</v>
      </c>
      <c r="D6" s="3">
        <f>B6+C6</f>
        <v>11895</v>
      </c>
      <c r="E6" s="47" t="s">
        <v>708</v>
      </c>
      <c r="F6" s="83"/>
    </row>
    <row r="7" spans="1:6">
      <c r="A7" s="4" t="s">
        <v>594</v>
      </c>
      <c r="B7" s="5">
        <f>'oporne in podporne konstr'!J7</f>
        <v>0</v>
      </c>
      <c r="C7" s="5">
        <f>B7*0.22</f>
        <v>0</v>
      </c>
      <c r="D7" s="5">
        <f>B7+C7</f>
        <v>0</v>
      </c>
    </row>
    <row r="8" spans="1:6">
      <c r="A8" s="4" t="s">
        <v>595</v>
      </c>
      <c r="B8" s="5">
        <f>'oporne in podporne konstr'!J66</f>
        <v>0</v>
      </c>
      <c r="C8" s="5">
        <f t="shared" ref="C8:C25" si="0">B8*0.22</f>
        <v>0</v>
      </c>
      <c r="D8" s="5">
        <f t="shared" ref="D8:D21" si="1">B8+C8</f>
        <v>0</v>
      </c>
    </row>
    <row r="9" spans="1:6">
      <c r="A9" s="4" t="s">
        <v>596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597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598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599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600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601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602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603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604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605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606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607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608</v>
      </c>
      <c r="B21" s="5">
        <f>'oporne in podporne konstr'!H845</f>
        <v>9750</v>
      </c>
      <c r="C21" s="5">
        <f t="shared" si="0"/>
        <v>2145</v>
      </c>
      <c r="D21" s="5">
        <f t="shared" si="1"/>
        <v>11895</v>
      </c>
      <c r="E21" s="445" t="s">
        <v>709</v>
      </c>
    </row>
    <row r="22" spans="1:6">
      <c r="A22" s="16" t="s">
        <v>609</v>
      </c>
      <c r="B22" s="3">
        <f>'vodenje prometa'!H10</f>
        <v>48500</v>
      </c>
      <c r="C22" s="3">
        <f t="shared" si="0"/>
        <v>10670</v>
      </c>
      <c r="D22" s="3">
        <f t="shared" ref="D22:D28" si="2">B22+C22</f>
        <v>59170</v>
      </c>
      <c r="E22" s="445" t="s">
        <v>709</v>
      </c>
    </row>
    <row r="23" spans="1:6">
      <c r="A23" s="75" t="s">
        <v>618</v>
      </c>
      <c r="B23" s="18">
        <f>'meteorna kanalizacija'!G2</f>
        <v>3250</v>
      </c>
      <c r="C23" s="18">
        <f t="shared" si="0"/>
        <v>715</v>
      </c>
      <c r="D23" s="18">
        <f t="shared" si="2"/>
        <v>3965</v>
      </c>
      <c r="E23" s="47" t="s">
        <v>708</v>
      </c>
      <c r="F23" s="6"/>
    </row>
    <row r="24" spans="1:6">
      <c r="A24" s="75" t="s">
        <v>747</v>
      </c>
      <c r="B24" s="18">
        <f>'El. NN priključek'!F13</f>
        <v>380</v>
      </c>
      <c r="C24" s="18">
        <f t="shared" si="0"/>
        <v>83.6</v>
      </c>
      <c r="D24" s="18">
        <f t="shared" si="2"/>
        <v>463.6</v>
      </c>
      <c r="E24" s="47" t="s">
        <v>708</v>
      </c>
    </row>
    <row r="25" spans="1:6" ht="15.75" thickBot="1">
      <c r="A25" s="16" t="s">
        <v>617</v>
      </c>
      <c r="B25" s="3">
        <f>'El. cestna razsvetljava'!G11</f>
        <v>1682</v>
      </c>
      <c r="C25" s="3">
        <f t="shared" si="0"/>
        <v>370.04</v>
      </c>
      <c r="D25" s="3">
        <f t="shared" si="2"/>
        <v>2052.04</v>
      </c>
      <c r="E25" s="47" t="s">
        <v>708</v>
      </c>
    </row>
    <row r="26" spans="1:6" ht="15.75" thickBot="1">
      <c r="A26" s="438" t="s">
        <v>707</v>
      </c>
      <c r="B26" s="439">
        <f>B4+B5+B6+B22+B23+B24+B25</f>
        <v>74687</v>
      </c>
      <c r="C26" s="439">
        <f>B26*0.22</f>
        <v>16431.14</v>
      </c>
      <c r="D26" s="440">
        <f t="shared" si="2"/>
        <v>91118.14</v>
      </c>
    </row>
    <row r="27" spans="1:6" ht="15.75" thickBot="1">
      <c r="A27" s="436" t="s">
        <v>705</v>
      </c>
      <c r="B27" s="437">
        <f>ROUND(B26*0.1,2)</f>
        <v>7468.7</v>
      </c>
      <c r="C27" s="437">
        <f>ROUND(B27*0.22,2)</f>
        <v>1643.11</v>
      </c>
      <c r="D27" s="437">
        <f t="shared" si="2"/>
        <v>9111.81</v>
      </c>
    </row>
    <row r="28" spans="1:6" ht="17.25" thickTop="1" thickBot="1">
      <c r="A28" s="441" t="s">
        <v>706</v>
      </c>
      <c r="B28" s="442">
        <f>B26+B27</f>
        <v>82155.7</v>
      </c>
      <c r="C28" s="442">
        <f>C26+C27</f>
        <v>18074.25</v>
      </c>
      <c r="D28" s="443">
        <f t="shared" si="2"/>
        <v>100229.95</v>
      </c>
      <c r="E28" s="446"/>
    </row>
    <row r="29" spans="1:6" ht="15.75" thickTop="1">
      <c r="A29" t="s">
        <v>610</v>
      </c>
    </row>
    <row r="30" spans="1:6">
      <c r="A30" s="560" t="s">
        <v>611</v>
      </c>
      <c r="B30" s="561"/>
      <c r="C30" s="561"/>
      <c r="D30" s="561"/>
      <c r="E30" s="447"/>
    </row>
    <row r="31" spans="1:6">
      <c r="A31" s="560" t="s">
        <v>573</v>
      </c>
      <c r="B31" s="561"/>
      <c r="C31" s="561"/>
      <c r="D31" s="561"/>
    </row>
    <row r="32" spans="1:6">
      <c r="A32" s="562" t="s">
        <v>574</v>
      </c>
      <c r="B32" s="563"/>
      <c r="C32" s="563"/>
      <c r="D32" s="563"/>
    </row>
    <row r="33" spans="1:6" ht="33.950000000000003" customHeight="1">
      <c r="A33" s="562" t="s">
        <v>575</v>
      </c>
      <c r="B33" s="563"/>
      <c r="C33" s="563"/>
      <c r="D33" s="563"/>
    </row>
    <row r="34" spans="1:6" ht="51.95" customHeight="1">
      <c r="A34" s="562" t="s">
        <v>576</v>
      </c>
      <c r="B34" s="563"/>
      <c r="C34" s="563"/>
      <c r="D34" s="563"/>
    </row>
    <row r="35" spans="1:6">
      <c r="A35" s="510" t="s">
        <v>577</v>
      </c>
    </row>
    <row r="36" spans="1:6">
      <c r="A36" s="560" t="s">
        <v>578</v>
      </c>
      <c r="B36" s="561"/>
      <c r="C36" s="561"/>
      <c r="D36" s="561"/>
    </row>
    <row r="37" spans="1:6" ht="33.950000000000003" customHeight="1">
      <c r="A37" s="562" t="s">
        <v>579</v>
      </c>
      <c r="B37" s="563"/>
      <c r="C37" s="563"/>
      <c r="D37" s="563"/>
    </row>
    <row r="38" spans="1:6">
      <c r="A38" s="560" t="s">
        <v>580</v>
      </c>
      <c r="B38" s="561"/>
      <c r="C38" s="561"/>
      <c r="D38" s="561"/>
    </row>
    <row r="39" spans="1:6" ht="33.950000000000003" customHeight="1">
      <c r="A39" s="562" t="s">
        <v>581</v>
      </c>
      <c r="B39" s="563"/>
      <c r="C39" s="563"/>
      <c r="D39" s="563"/>
      <c r="F39" s="83"/>
    </row>
    <row r="40" spans="1:6">
      <c r="A40" s="560" t="s">
        <v>582</v>
      </c>
      <c r="B40" s="561"/>
      <c r="C40" s="561"/>
      <c r="D40" s="561"/>
    </row>
    <row r="41" spans="1:6">
      <c r="A41" s="510" t="s">
        <v>583</v>
      </c>
    </row>
    <row r="42" spans="1:6">
      <c r="A42" s="560" t="s">
        <v>584</v>
      </c>
      <c r="B42" s="561"/>
      <c r="C42" s="561"/>
      <c r="D42" s="561"/>
    </row>
    <row r="43" spans="1:6" ht="33.950000000000003" customHeight="1">
      <c r="A43" s="562" t="s">
        <v>585</v>
      </c>
      <c r="B43" s="563"/>
      <c r="C43" s="563"/>
      <c r="D43" s="563"/>
    </row>
    <row r="44" spans="1:6" ht="48.75" customHeight="1">
      <c r="A44" s="562" t="s">
        <v>586</v>
      </c>
      <c r="B44" s="563"/>
      <c r="C44" s="563"/>
      <c r="D44" s="563"/>
    </row>
    <row r="45" spans="1:6" ht="33.950000000000003" customHeight="1">
      <c r="A45" s="562" t="s">
        <v>587</v>
      </c>
      <c r="B45" s="563"/>
      <c r="C45" s="563"/>
      <c r="D45" s="563"/>
    </row>
    <row r="46" spans="1:6">
      <c r="A46" s="562" t="s">
        <v>588</v>
      </c>
      <c r="B46" s="563"/>
      <c r="C46" s="563"/>
      <c r="D46" s="563"/>
    </row>
    <row r="47" spans="1:6">
      <c r="A47" s="563"/>
      <c r="B47" s="563"/>
      <c r="C47" s="563"/>
      <c r="D47" s="563"/>
    </row>
    <row r="49" spans="1:5" ht="15.75" thickBot="1"/>
    <row r="50" spans="1:5" ht="69.75" customHeight="1" thickBot="1">
      <c r="A50" s="564" t="s">
        <v>710</v>
      </c>
      <c r="B50" s="565"/>
      <c r="C50" s="565"/>
      <c r="D50" s="565"/>
      <c r="E50" s="566"/>
    </row>
    <row r="51" spans="1:5" ht="15.75" thickBot="1"/>
    <row r="52" spans="1:5" ht="15" customHeight="1">
      <c r="A52" s="567" t="s">
        <v>711</v>
      </c>
      <c r="B52" s="568"/>
      <c r="C52" s="568"/>
      <c r="D52" s="568"/>
      <c r="E52" s="568"/>
    </row>
    <row r="53" spans="1:5">
      <c r="A53" s="569"/>
      <c r="B53" s="570"/>
      <c r="C53" s="570"/>
      <c r="D53" s="570"/>
      <c r="E53" s="570"/>
    </row>
    <row r="54" spans="1:5" ht="30" customHeight="1" thickBot="1">
      <c r="A54" s="571"/>
      <c r="B54" s="572"/>
      <c r="C54" s="572"/>
      <c r="D54" s="572"/>
      <c r="E54" s="572"/>
    </row>
  </sheetData>
  <sheetProtection password="CA57" sheet="1" objects="1" scenarios="1"/>
  <dataConsolidate/>
  <mergeCells count="17"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  <mergeCell ref="A30:D30"/>
    <mergeCell ref="A31:D31"/>
    <mergeCell ref="A32:D32"/>
    <mergeCell ref="A33:D33"/>
    <mergeCell ref="A34:D34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topLeftCell="A120" zoomScaleNormal="100" workbookViewId="0">
      <selection activeCell="K159" sqref="K159"/>
    </sheetView>
  </sheetViews>
  <sheetFormatPr defaultRowHeight="15"/>
  <cols>
    <col min="1" max="1" width="3.7109375" style="52" customWidth="1"/>
    <col min="2" max="2" width="9.140625" style="52"/>
    <col min="3" max="3" width="27.5703125" style="335" customWidth="1"/>
    <col min="4" max="4" width="6" style="52" bestFit="1" customWidth="1"/>
    <col min="5" max="5" width="7.7109375" style="336" bestFit="1" customWidth="1"/>
    <col min="6" max="6" width="12.42578125" style="52" bestFit="1" customWidth="1"/>
    <col min="7" max="7" width="13.7109375" style="52" customWidth="1"/>
    <col min="8" max="8" width="6.85546875" style="448" customWidth="1"/>
    <col min="9" max="16384" width="9.140625" style="23"/>
  </cols>
  <sheetData>
    <row r="1" spans="1:14" ht="18">
      <c r="A1" s="254" t="s">
        <v>716</v>
      </c>
      <c r="B1" s="254"/>
      <c r="C1" s="255"/>
      <c r="D1" s="254"/>
      <c r="E1" s="256"/>
      <c r="F1" s="257"/>
      <c r="G1" s="257"/>
    </row>
    <row r="2" spans="1:14" ht="16.5" thickBot="1">
      <c r="A2" s="260" t="s">
        <v>6</v>
      </c>
      <c r="B2" s="260" t="s">
        <v>7</v>
      </c>
      <c r="C2" s="261" t="s">
        <v>0</v>
      </c>
      <c r="D2" s="260" t="s">
        <v>8</v>
      </c>
      <c r="E2" s="262" t="s">
        <v>9</v>
      </c>
      <c r="F2" s="263" t="s">
        <v>10</v>
      </c>
      <c r="G2" s="263" t="s">
        <v>11</v>
      </c>
    </row>
    <row r="3" spans="1:14">
      <c r="A3" s="33" t="s">
        <v>12</v>
      </c>
      <c r="B3" s="33"/>
      <c r="C3" s="45"/>
      <c r="D3" s="33"/>
      <c r="E3" s="134"/>
      <c r="F3" s="51"/>
      <c r="G3" s="148">
        <f>G8+G27+G38+G43+G49+G56+G62+G69+G75+G80+G86+G93+G98+G116+G124+G131+G138+G143+G148+G154+G165</f>
        <v>11125</v>
      </c>
      <c r="H3" s="448" t="s">
        <v>615</v>
      </c>
    </row>
    <row r="4" spans="1:14">
      <c r="A4" s="33" t="s">
        <v>13</v>
      </c>
      <c r="B4" s="33"/>
      <c r="C4" s="45"/>
      <c r="D4" s="33"/>
      <c r="E4" s="134"/>
      <c r="F4" s="51"/>
      <c r="G4" s="148"/>
    </row>
    <row r="5" spans="1:14">
      <c r="A5" s="33" t="s">
        <v>14</v>
      </c>
      <c r="B5" s="33"/>
      <c r="C5" s="45"/>
      <c r="D5" s="33"/>
      <c r="E5" s="134"/>
      <c r="F5" s="51"/>
      <c r="G5" s="148"/>
    </row>
    <row r="6" spans="1:14" ht="45">
      <c r="A6" s="33"/>
      <c r="B6" s="34" t="s">
        <v>15</v>
      </c>
      <c r="C6" s="35" t="s">
        <v>16</v>
      </c>
      <c r="D6" s="34" t="s">
        <v>17</v>
      </c>
      <c r="E6" s="132">
        <v>0.8</v>
      </c>
      <c r="F6" s="36"/>
      <c r="G6" s="144">
        <f>E6*ROUND(F6,2)</f>
        <v>0</v>
      </c>
      <c r="J6" s="430"/>
    </row>
    <row r="7" spans="1:14" ht="45">
      <c r="A7" s="33"/>
      <c r="B7" s="42" t="s">
        <v>18</v>
      </c>
      <c r="C7" s="43" t="s">
        <v>19</v>
      </c>
      <c r="D7" s="42" t="s">
        <v>20</v>
      </c>
      <c r="E7" s="133">
        <v>40</v>
      </c>
      <c r="F7" s="44"/>
      <c r="G7" s="144">
        <f>E7*ROUND(F7,2)</f>
        <v>0</v>
      </c>
    </row>
    <row r="8" spans="1:14">
      <c r="A8" s="33"/>
      <c r="B8" s="33"/>
      <c r="C8" s="45"/>
      <c r="D8" s="33"/>
      <c r="E8" s="134"/>
      <c r="F8" s="147" t="s">
        <v>1</v>
      </c>
      <c r="G8" s="147">
        <f>SUM(G6:G7)</f>
        <v>0</v>
      </c>
    </row>
    <row r="9" spans="1:14">
      <c r="A9" s="33"/>
      <c r="B9" s="33"/>
      <c r="C9" s="45"/>
      <c r="D9" s="33"/>
      <c r="E9" s="134"/>
      <c r="F9" s="147" t="s">
        <v>2</v>
      </c>
      <c r="G9" s="147">
        <f>G8*0.22</f>
        <v>0</v>
      </c>
    </row>
    <row r="10" spans="1:14">
      <c r="A10" s="33"/>
      <c r="B10" s="33"/>
      <c r="C10" s="45"/>
      <c r="D10" s="33"/>
      <c r="E10" s="134"/>
      <c r="F10" s="147" t="s">
        <v>3</v>
      </c>
      <c r="G10" s="147">
        <f>G8+G9</f>
        <v>0</v>
      </c>
    </row>
    <row r="11" spans="1:14">
      <c r="A11" s="33" t="s">
        <v>21</v>
      </c>
      <c r="B11" s="33"/>
      <c r="C11" s="45"/>
      <c r="D11" s="33"/>
      <c r="E11" s="134"/>
      <c r="F11" s="51"/>
      <c r="G11" s="148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32">
        <v>1000</v>
      </c>
      <c r="F12" s="44"/>
      <c r="G12" s="144">
        <f>E12*ROUND(F12,2)</f>
        <v>0</v>
      </c>
      <c r="N12" s="431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32">
        <v>30</v>
      </c>
      <c r="F13" s="44"/>
      <c r="G13" s="144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32">
        <v>15</v>
      </c>
      <c r="F14" s="44"/>
      <c r="G14" s="144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723</v>
      </c>
      <c r="D15" s="34" t="s">
        <v>20</v>
      </c>
      <c r="E15" s="132">
        <v>30</v>
      </c>
      <c r="F15" s="44"/>
      <c r="G15" s="144">
        <f t="shared" si="0"/>
        <v>0</v>
      </c>
      <c r="H15" s="449" t="s">
        <v>712</v>
      </c>
    </row>
    <row r="16" spans="1:14" ht="36.75" customHeight="1">
      <c r="A16" s="33"/>
      <c r="B16" s="34" t="s">
        <v>30</v>
      </c>
      <c r="C16" s="35" t="s">
        <v>724</v>
      </c>
      <c r="D16" s="34" t="s">
        <v>20</v>
      </c>
      <c r="E16" s="132">
        <v>15</v>
      </c>
      <c r="F16" s="44"/>
      <c r="G16" s="144">
        <f t="shared" si="0"/>
        <v>0</v>
      </c>
      <c r="H16" s="449" t="s">
        <v>712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32">
        <v>7</v>
      </c>
      <c r="F17" s="44"/>
      <c r="G17" s="144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32">
        <v>4</v>
      </c>
      <c r="F18" s="44"/>
      <c r="G18" s="144">
        <f t="shared" si="0"/>
        <v>0</v>
      </c>
    </row>
    <row r="19" spans="1:8" ht="60">
      <c r="A19" s="33"/>
      <c r="B19" s="34" t="s">
        <v>35</v>
      </c>
      <c r="C19" s="496" t="s">
        <v>36</v>
      </c>
      <c r="D19" s="34" t="s">
        <v>37</v>
      </c>
      <c r="E19" s="132">
        <v>35</v>
      </c>
      <c r="F19" s="44"/>
      <c r="G19" s="144">
        <f t="shared" si="0"/>
        <v>0</v>
      </c>
      <c r="H19" s="449" t="s">
        <v>712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32">
        <v>12</v>
      </c>
      <c r="F20" s="44"/>
      <c r="G20" s="144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32">
        <v>1</v>
      </c>
      <c r="F21" s="44"/>
      <c r="G21" s="144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32">
        <v>3</v>
      </c>
      <c r="F22" s="44"/>
      <c r="G22" s="144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32">
        <v>4120</v>
      </c>
      <c r="F23" s="44"/>
      <c r="G23" s="144">
        <f t="shared" si="0"/>
        <v>0</v>
      </c>
      <c r="H23" s="449" t="s">
        <v>712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32">
        <v>115</v>
      </c>
      <c r="F24" s="44"/>
      <c r="G24" s="144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32">
        <v>170</v>
      </c>
      <c r="F25" s="44"/>
      <c r="G25" s="144">
        <f t="shared" si="0"/>
        <v>0</v>
      </c>
    </row>
    <row r="26" spans="1:8" ht="60">
      <c r="A26" s="33"/>
      <c r="B26" s="42" t="s">
        <v>50</v>
      </c>
      <c r="C26" s="43" t="s">
        <v>51</v>
      </c>
      <c r="D26" s="42" t="s">
        <v>37</v>
      </c>
      <c r="E26" s="133">
        <v>20</v>
      </c>
      <c r="F26" s="44"/>
      <c r="G26" s="144">
        <f t="shared" si="0"/>
        <v>0</v>
      </c>
      <c r="H26" s="449" t="s">
        <v>712</v>
      </c>
    </row>
    <row r="27" spans="1:8">
      <c r="A27" s="33"/>
      <c r="B27" s="33"/>
      <c r="C27" s="45"/>
      <c r="D27" s="33"/>
      <c r="E27" s="134"/>
      <c r="F27" s="147" t="s">
        <v>1</v>
      </c>
      <c r="G27" s="147">
        <f>SUM(G12:G26)</f>
        <v>0</v>
      </c>
    </row>
    <row r="28" spans="1:8">
      <c r="A28" s="33"/>
      <c r="B28" s="33"/>
      <c r="C28" s="45"/>
      <c r="D28" s="33"/>
      <c r="E28" s="134"/>
      <c r="F28" s="147" t="s">
        <v>2</v>
      </c>
      <c r="G28" s="147">
        <f>G27*0.22</f>
        <v>0</v>
      </c>
    </row>
    <row r="29" spans="1:8">
      <c r="A29" s="33"/>
      <c r="B29" s="33"/>
      <c r="C29" s="45"/>
      <c r="D29" s="33"/>
      <c r="E29" s="134"/>
      <c r="F29" s="147" t="s">
        <v>3</v>
      </c>
      <c r="G29" s="147">
        <f>G27+G28</f>
        <v>0</v>
      </c>
    </row>
    <row r="30" spans="1:8">
      <c r="A30" s="33" t="s">
        <v>52</v>
      </c>
      <c r="B30" s="33"/>
      <c r="C30" s="45"/>
      <c r="D30" s="33"/>
      <c r="E30" s="134"/>
      <c r="F30" s="51"/>
      <c r="G30" s="148"/>
    </row>
    <row r="31" spans="1:8">
      <c r="A31" s="33" t="s">
        <v>53</v>
      </c>
      <c r="B31" s="33"/>
      <c r="C31" s="45"/>
      <c r="D31" s="33"/>
      <c r="E31" s="134"/>
      <c r="F31" s="51"/>
      <c r="G31" s="148"/>
    </row>
    <row r="32" spans="1:8" ht="45">
      <c r="A32" s="33"/>
      <c r="B32" s="34" t="s">
        <v>54</v>
      </c>
      <c r="C32" s="35" t="s">
        <v>55</v>
      </c>
      <c r="D32" s="34" t="s">
        <v>56</v>
      </c>
      <c r="E32" s="132">
        <v>80</v>
      </c>
      <c r="F32" s="44"/>
      <c r="G32" s="144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32">
        <v>350</v>
      </c>
      <c r="F33" s="44"/>
      <c r="G33" s="149">
        <f t="shared" si="1"/>
        <v>0</v>
      </c>
      <c r="H33" s="449" t="s">
        <v>712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32">
        <v>10</v>
      </c>
      <c r="F34" s="44"/>
      <c r="G34" s="149">
        <f t="shared" si="1"/>
        <v>0</v>
      </c>
      <c r="H34" s="449" t="s">
        <v>712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32">
        <v>4950</v>
      </c>
      <c r="F35" s="44"/>
      <c r="G35" s="149">
        <f t="shared" si="1"/>
        <v>0</v>
      </c>
      <c r="H35" s="449" t="s">
        <v>712</v>
      </c>
      <c r="I35" s="432"/>
      <c r="J35" s="432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32">
        <v>165</v>
      </c>
      <c r="F36" s="44"/>
      <c r="G36" s="149">
        <f t="shared" si="1"/>
        <v>0</v>
      </c>
      <c r="H36" s="449" t="s">
        <v>712</v>
      </c>
      <c r="I36" s="432"/>
      <c r="J36" s="432"/>
    </row>
    <row r="37" spans="1:10" ht="60">
      <c r="A37" s="33"/>
      <c r="B37" s="42" t="s">
        <v>65</v>
      </c>
      <c r="C37" s="43" t="s">
        <v>66</v>
      </c>
      <c r="D37" s="42" t="s">
        <v>56</v>
      </c>
      <c r="E37" s="133">
        <v>50</v>
      </c>
      <c r="F37" s="44"/>
      <c r="G37" s="149">
        <f t="shared" si="1"/>
        <v>0</v>
      </c>
      <c r="H37" s="449" t="s">
        <v>712</v>
      </c>
      <c r="I37" s="432"/>
      <c r="J37" s="432"/>
    </row>
    <row r="38" spans="1:10">
      <c r="A38" s="33"/>
      <c r="B38" s="33"/>
      <c r="C38" s="45"/>
      <c r="D38" s="33"/>
      <c r="E38" s="134"/>
      <c r="F38" s="46" t="s">
        <v>1</v>
      </c>
      <c r="G38" s="147">
        <f>SUM(G32:G37)</f>
        <v>0</v>
      </c>
      <c r="H38" s="450"/>
      <c r="I38" s="432"/>
      <c r="J38" s="432"/>
    </row>
    <row r="39" spans="1:10">
      <c r="A39" s="33"/>
      <c r="B39" s="33"/>
      <c r="C39" s="45"/>
      <c r="D39" s="33"/>
      <c r="E39" s="134"/>
      <c r="F39" s="46" t="s">
        <v>2</v>
      </c>
      <c r="G39" s="147">
        <f>G38*0.22</f>
        <v>0</v>
      </c>
      <c r="H39" s="450"/>
      <c r="I39" s="432"/>
      <c r="J39" s="432"/>
    </row>
    <row r="40" spans="1:10">
      <c r="A40" s="33"/>
      <c r="B40" s="33"/>
      <c r="C40" s="45"/>
      <c r="D40" s="33"/>
      <c r="E40" s="134"/>
      <c r="F40" s="46" t="s">
        <v>3</v>
      </c>
      <c r="G40" s="147">
        <f>G38+G39</f>
        <v>0</v>
      </c>
      <c r="H40" s="450"/>
      <c r="I40" s="432"/>
      <c r="J40" s="432"/>
    </row>
    <row r="41" spans="1:10">
      <c r="A41" s="33" t="s">
        <v>67</v>
      </c>
      <c r="B41" s="33"/>
      <c r="C41" s="45"/>
      <c r="D41" s="33"/>
      <c r="E41" s="134"/>
      <c r="F41" s="51"/>
      <c r="G41" s="148"/>
      <c r="H41" s="450"/>
      <c r="I41" s="432"/>
      <c r="J41" s="432"/>
    </row>
    <row r="42" spans="1:10" ht="30">
      <c r="A42" s="33"/>
      <c r="B42" s="42" t="s">
        <v>68</v>
      </c>
      <c r="C42" s="43" t="s">
        <v>69</v>
      </c>
      <c r="D42" s="42" t="s">
        <v>24</v>
      </c>
      <c r="E42" s="133">
        <v>6400</v>
      </c>
      <c r="F42" s="44"/>
      <c r="G42" s="144">
        <f t="shared" ref="G42" si="2">E42*ROUND(F42,2)</f>
        <v>0</v>
      </c>
      <c r="H42" s="450"/>
      <c r="I42" s="432"/>
      <c r="J42" s="432"/>
    </row>
    <row r="43" spans="1:10">
      <c r="A43" s="33"/>
      <c r="B43" s="33"/>
      <c r="C43" s="45"/>
      <c r="D43" s="33"/>
      <c r="E43" s="134"/>
      <c r="F43" s="46" t="s">
        <v>1</v>
      </c>
      <c r="G43" s="147">
        <f>SUM(G42:G42)</f>
        <v>0</v>
      </c>
      <c r="H43" s="450"/>
      <c r="I43" s="432"/>
      <c r="J43" s="432"/>
    </row>
    <row r="44" spans="1:10">
      <c r="A44" s="33"/>
      <c r="B44" s="33"/>
      <c r="C44" s="45"/>
      <c r="D44" s="33"/>
      <c r="E44" s="134"/>
      <c r="F44" s="46" t="s">
        <v>2</v>
      </c>
      <c r="G44" s="147">
        <f>G43*0.22</f>
        <v>0</v>
      </c>
      <c r="H44" s="450"/>
      <c r="I44" s="432"/>
      <c r="J44" s="432"/>
    </row>
    <row r="45" spans="1:10">
      <c r="A45" s="33"/>
      <c r="B45" s="33"/>
      <c r="C45" s="45"/>
      <c r="D45" s="33"/>
      <c r="E45" s="134"/>
      <c r="F45" s="46" t="s">
        <v>3</v>
      </c>
      <c r="G45" s="147">
        <f>G43+G44</f>
        <v>0</v>
      </c>
      <c r="H45" s="450"/>
      <c r="I45" s="432"/>
      <c r="J45" s="432"/>
    </row>
    <row r="46" spans="1:10">
      <c r="A46" s="33" t="s">
        <v>70</v>
      </c>
      <c r="B46" s="33"/>
      <c r="C46" s="45"/>
      <c r="D46" s="33"/>
      <c r="E46" s="134"/>
      <c r="F46" s="51"/>
      <c r="G46" s="148"/>
      <c r="H46" s="450"/>
      <c r="I46" s="432"/>
      <c r="J46" s="432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32">
        <v>10</v>
      </c>
      <c r="F47" s="44">
        <v>1</v>
      </c>
      <c r="G47" s="433">
        <f t="shared" ref="G47:G48" si="3">E47*ROUND(F47,2)</f>
        <v>10</v>
      </c>
      <c r="H47" s="449" t="s">
        <v>712</v>
      </c>
      <c r="I47" s="432"/>
      <c r="J47" s="432"/>
    </row>
    <row r="48" spans="1:10" ht="60">
      <c r="A48" s="33"/>
      <c r="B48" s="42" t="s">
        <v>73</v>
      </c>
      <c r="C48" s="43" t="s">
        <v>74</v>
      </c>
      <c r="D48" s="42" t="s">
        <v>56</v>
      </c>
      <c r="E48" s="133">
        <v>2315</v>
      </c>
      <c r="F48" s="44">
        <v>1</v>
      </c>
      <c r="G48" s="149">
        <f t="shared" si="3"/>
        <v>2315</v>
      </c>
      <c r="H48" s="449" t="s">
        <v>712</v>
      </c>
      <c r="I48" s="432"/>
      <c r="J48" s="432"/>
    </row>
    <row r="49" spans="1:10">
      <c r="A49" s="33"/>
      <c r="B49" s="33"/>
      <c r="C49" s="45"/>
      <c r="D49" s="33"/>
      <c r="E49" s="134"/>
      <c r="F49" s="147" t="s">
        <v>1</v>
      </c>
      <c r="G49" s="147">
        <f>SUM(G47:G48)</f>
        <v>2325</v>
      </c>
      <c r="H49" s="450"/>
      <c r="I49" s="432"/>
      <c r="J49" s="432"/>
    </row>
    <row r="50" spans="1:10">
      <c r="A50" s="33"/>
      <c r="B50" s="33"/>
      <c r="C50" s="45"/>
      <c r="D50" s="33"/>
      <c r="E50" s="134"/>
      <c r="F50" s="147" t="s">
        <v>2</v>
      </c>
      <c r="G50" s="147">
        <f>G49*0.22</f>
        <v>511.5</v>
      </c>
      <c r="H50" s="450"/>
      <c r="I50" s="432"/>
      <c r="J50" s="432"/>
    </row>
    <row r="51" spans="1:10">
      <c r="A51" s="33"/>
      <c r="B51" s="33"/>
      <c r="C51" s="45"/>
      <c r="D51" s="33"/>
      <c r="E51" s="134"/>
      <c r="F51" s="147" t="s">
        <v>3</v>
      </c>
      <c r="G51" s="147">
        <f>G49+G50</f>
        <v>2836.5</v>
      </c>
      <c r="H51" s="450"/>
      <c r="I51" s="432"/>
      <c r="J51" s="432"/>
    </row>
    <row r="52" spans="1:10">
      <c r="A52" s="33" t="s">
        <v>75</v>
      </c>
      <c r="B52" s="33"/>
      <c r="C52" s="45"/>
      <c r="D52" s="33"/>
      <c r="E52" s="134"/>
      <c r="F52" s="51"/>
      <c r="G52" s="148"/>
      <c r="H52" s="450"/>
      <c r="I52" s="432"/>
      <c r="J52" s="432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32">
        <v>350</v>
      </c>
      <c r="F53" s="44"/>
      <c r="G53" s="144">
        <f t="shared" ref="G53:G55" si="4">E53*ROUND(F53,2)</f>
        <v>0</v>
      </c>
      <c r="H53" s="450"/>
      <c r="I53" s="432"/>
      <c r="J53" s="432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32">
        <v>50</v>
      </c>
      <c r="F54" s="44"/>
      <c r="G54" s="144">
        <f t="shared" si="4"/>
        <v>0</v>
      </c>
      <c r="H54" s="450"/>
      <c r="I54" s="432"/>
      <c r="J54" s="432"/>
    </row>
    <row r="55" spans="1:10" ht="30">
      <c r="A55" s="33"/>
      <c r="B55" s="42" t="s">
        <v>80</v>
      </c>
      <c r="C55" s="43" t="s">
        <v>81</v>
      </c>
      <c r="D55" s="42" t="s">
        <v>24</v>
      </c>
      <c r="E55" s="133">
        <v>400</v>
      </c>
      <c r="F55" s="44"/>
      <c r="G55" s="144">
        <f t="shared" si="4"/>
        <v>0</v>
      </c>
      <c r="H55" s="450"/>
      <c r="I55" s="432"/>
      <c r="J55" s="432"/>
    </row>
    <row r="56" spans="1:10">
      <c r="A56" s="33"/>
      <c r="B56" s="33"/>
      <c r="C56" s="45"/>
      <c r="D56" s="33"/>
      <c r="E56" s="134"/>
      <c r="F56" s="147" t="s">
        <v>1</v>
      </c>
      <c r="G56" s="147">
        <f>SUM(G53:G55)</f>
        <v>0</v>
      </c>
      <c r="H56" s="450"/>
      <c r="I56" s="432"/>
      <c r="J56" s="432"/>
    </row>
    <row r="57" spans="1:10">
      <c r="A57" s="33"/>
      <c r="B57" s="33"/>
      <c r="C57" s="45"/>
      <c r="D57" s="33"/>
      <c r="E57" s="134"/>
      <c r="F57" s="147" t="s">
        <v>2</v>
      </c>
      <c r="G57" s="147">
        <f>G56*0.22</f>
        <v>0</v>
      </c>
      <c r="H57" s="450"/>
      <c r="I57" s="432"/>
      <c r="J57" s="432"/>
    </row>
    <row r="58" spans="1:10">
      <c r="A58" s="33"/>
      <c r="B58" s="33"/>
      <c r="C58" s="45"/>
      <c r="D58" s="33"/>
      <c r="E58" s="134"/>
      <c r="F58" s="147" t="s">
        <v>3</v>
      </c>
      <c r="G58" s="147">
        <f>G56+G57</f>
        <v>0</v>
      </c>
      <c r="H58" s="450"/>
      <c r="I58" s="432"/>
      <c r="J58" s="432"/>
    </row>
    <row r="59" spans="1:10">
      <c r="A59" s="33" t="s">
        <v>82</v>
      </c>
      <c r="B59" s="33"/>
      <c r="C59" s="45"/>
      <c r="D59" s="33"/>
      <c r="E59" s="134"/>
      <c r="F59" s="51"/>
      <c r="G59" s="148"/>
      <c r="H59" s="450"/>
      <c r="I59" s="432"/>
      <c r="J59" s="432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32">
        <v>1030</v>
      </c>
      <c r="F60" s="44"/>
      <c r="G60" s="149">
        <f t="shared" ref="G60:G61" si="5">E60*ROUND(F60,2)</f>
        <v>0</v>
      </c>
      <c r="H60" s="449" t="s">
        <v>712</v>
      </c>
      <c r="I60" s="432"/>
      <c r="J60" s="432"/>
    </row>
    <row r="61" spans="1:10" ht="45">
      <c r="A61" s="33"/>
      <c r="B61" s="42" t="s">
        <v>86</v>
      </c>
      <c r="C61" s="43" t="s">
        <v>87</v>
      </c>
      <c r="D61" s="42" t="s">
        <v>85</v>
      </c>
      <c r="E61" s="133">
        <v>205</v>
      </c>
      <c r="F61" s="44"/>
      <c r="G61" s="149">
        <f t="shared" si="5"/>
        <v>0</v>
      </c>
      <c r="H61" s="449" t="s">
        <v>712</v>
      </c>
      <c r="I61" s="432"/>
      <c r="J61" s="432"/>
    </row>
    <row r="62" spans="1:10">
      <c r="A62" s="33"/>
      <c r="B62" s="33"/>
      <c r="C62" s="45"/>
      <c r="D62" s="33"/>
      <c r="E62" s="134"/>
      <c r="F62" s="147" t="s">
        <v>1</v>
      </c>
      <c r="G62" s="434">
        <f>SUM(G60:G61)</f>
        <v>0</v>
      </c>
    </row>
    <row r="63" spans="1:10">
      <c r="A63" s="33"/>
      <c r="B63" s="33"/>
      <c r="C63" s="45"/>
      <c r="D63" s="33"/>
      <c r="E63" s="134"/>
      <c r="F63" s="147" t="s">
        <v>2</v>
      </c>
      <c r="G63" s="434">
        <f>G62*0.22</f>
        <v>0</v>
      </c>
    </row>
    <row r="64" spans="1:10">
      <c r="A64" s="33"/>
      <c r="B64" s="33"/>
      <c r="C64" s="45"/>
      <c r="D64" s="33"/>
      <c r="E64" s="134"/>
      <c r="F64" s="147" t="s">
        <v>3</v>
      </c>
      <c r="G64" s="434">
        <f>G62+G63</f>
        <v>0</v>
      </c>
    </row>
    <row r="65" spans="1:12">
      <c r="A65" s="33" t="s">
        <v>88</v>
      </c>
      <c r="B65" s="33"/>
      <c r="C65" s="45"/>
      <c r="D65" s="33"/>
      <c r="E65" s="134"/>
      <c r="F65" s="51"/>
      <c r="G65" s="148"/>
    </row>
    <row r="66" spans="1:12">
      <c r="A66" s="33" t="s">
        <v>89</v>
      </c>
      <c r="B66" s="33"/>
      <c r="C66" s="45"/>
      <c r="D66" s="33"/>
      <c r="E66" s="134"/>
      <c r="F66" s="51"/>
      <c r="G66" s="148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32">
        <v>1430</v>
      </c>
      <c r="F67" s="44"/>
      <c r="G67" s="144">
        <f t="shared" ref="G67:G68" si="6">E67*ROUND(F67,2)</f>
        <v>0</v>
      </c>
    </row>
    <row r="68" spans="1:12" ht="45">
      <c r="A68" s="33"/>
      <c r="B68" s="42" t="s">
        <v>92</v>
      </c>
      <c r="C68" s="43" t="s">
        <v>93</v>
      </c>
      <c r="D68" s="42" t="s">
        <v>24</v>
      </c>
      <c r="E68" s="133">
        <v>3800</v>
      </c>
      <c r="F68" s="44"/>
      <c r="G68" s="144">
        <f t="shared" si="6"/>
        <v>0</v>
      </c>
    </row>
    <row r="69" spans="1:12">
      <c r="A69" s="33"/>
      <c r="B69" s="33"/>
      <c r="C69" s="45"/>
      <c r="D69" s="33"/>
      <c r="E69" s="134"/>
      <c r="F69" s="147" t="s">
        <v>1</v>
      </c>
      <c r="G69" s="147">
        <f>SUM(G67:G68)</f>
        <v>0</v>
      </c>
    </row>
    <row r="70" spans="1:12">
      <c r="A70" s="33"/>
      <c r="B70" s="33"/>
      <c r="C70" s="45"/>
      <c r="D70" s="33"/>
      <c r="E70" s="134"/>
      <c r="F70" s="147" t="s">
        <v>2</v>
      </c>
      <c r="G70" s="147">
        <f>G69*0.22</f>
        <v>0</v>
      </c>
    </row>
    <row r="71" spans="1:12">
      <c r="A71" s="33"/>
      <c r="B71" s="33"/>
      <c r="C71" s="45"/>
      <c r="D71" s="33"/>
      <c r="E71" s="134"/>
      <c r="F71" s="147" t="s">
        <v>3</v>
      </c>
      <c r="G71" s="147">
        <f>G69+G70</f>
        <v>0</v>
      </c>
    </row>
    <row r="72" spans="1:12">
      <c r="A72" s="33" t="s">
        <v>94</v>
      </c>
      <c r="B72" s="33"/>
      <c r="C72" s="45"/>
      <c r="D72" s="33"/>
      <c r="E72" s="134"/>
      <c r="F72" s="51"/>
      <c r="G72" s="148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32">
        <v>3900</v>
      </c>
      <c r="F73" s="44"/>
      <c r="G73" s="144">
        <f t="shared" ref="G73:G74" si="7">E73*ROUND(F73,2)</f>
        <v>0</v>
      </c>
    </row>
    <row r="74" spans="1:12" ht="30">
      <c r="A74" s="33"/>
      <c r="B74" s="42" t="s">
        <v>97</v>
      </c>
      <c r="C74" s="43" t="s">
        <v>98</v>
      </c>
      <c r="D74" s="42" t="s">
        <v>24</v>
      </c>
      <c r="E74" s="133">
        <v>3900</v>
      </c>
      <c r="F74" s="44"/>
      <c r="G74" s="144">
        <f t="shared" si="7"/>
        <v>0</v>
      </c>
    </row>
    <row r="75" spans="1:12">
      <c r="A75" s="33"/>
      <c r="B75" s="33"/>
      <c r="C75" s="45"/>
      <c r="D75" s="33"/>
      <c r="E75" s="134"/>
      <c r="F75" s="147" t="s">
        <v>1</v>
      </c>
      <c r="G75" s="147">
        <f>SUM(G73:G74)</f>
        <v>0</v>
      </c>
    </row>
    <row r="76" spans="1:12">
      <c r="A76" s="33"/>
      <c r="B76" s="33"/>
      <c r="C76" s="45"/>
      <c r="D76" s="33"/>
      <c r="E76" s="134"/>
      <c r="F76" s="147" t="s">
        <v>2</v>
      </c>
      <c r="G76" s="147">
        <f>G75*0.22</f>
        <v>0</v>
      </c>
    </row>
    <row r="77" spans="1:12">
      <c r="A77" s="33"/>
      <c r="B77" s="33"/>
      <c r="C77" s="45"/>
      <c r="D77" s="33"/>
      <c r="E77" s="134"/>
      <c r="F77" s="147" t="s">
        <v>3</v>
      </c>
      <c r="G77" s="147">
        <f>G75+G76</f>
        <v>0</v>
      </c>
    </row>
    <row r="78" spans="1:12">
      <c r="A78" s="33" t="s">
        <v>99</v>
      </c>
      <c r="B78" s="33"/>
      <c r="C78" s="45"/>
      <c r="D78" s="33"/>
      <c r="E78" s="134"/>
      <c r="F78" s="51"/>
      <c r="G78" s="148"/>
    </row>
    <row r="79" spans="1:12" ht="105">
      <c r="A79" s="33"/>
      <c r="B79" s="42" t="s">
        <v>100</v>
      </c>
      <c r="C79" s="43" t="s">
        <v>101</v>
      </c>
      <c r="D79" s="42" t="s">
        <v>37</v>
      </c>
      <c r="E79" s="133">
        <v>900</v>
      </c>
      <c r="F79" s="44"/>
      <c r="G79" s="144">
        <f t="shared" ref="G79" si="8">E79*ROUND(F79,2)</f>
        <v>0</v>
      </c>
      <c r="L79" s="431"/>
    </row>
    <row r="80" spans="1:12">
      <c r="A80" s="33"/>
      <c r="B80" s="33"/>
      <c r="C80" s="45"/>
      <c r="D80" s="33"/>
      <c r="E80" s="134"/>
      <c r="F80" s="147" t="s">
        <v>1</v>
      </c>
      <c r="G80" s="147">
        <f>SUM(G79:G79)</f>
        <v>0</v>
      </c>
    </row>
    <row r="81" spans="1:7">
      <c r="A81" s="33"/>
      <c r="B81" s="33"/>
      <c r="C81" s="45"/>
      <c r="D81" s="33"/>
      <c r="E81" s="134"/>
      <c r="F81" s="147" t="s">
        <v>2</v>
      </c>
      <c r="G81" s="147">
        <f>G80*0.22</f>
        <v>0</v>
      </c>
    </row>
    <row r="82" spans="1:7">
      <c r="A82" s="33"/>
      <c r="B82" s="33"/>
      <c r="C82" s="45"/>
      <c r="D82" s="33"/>
      <c r="E82" s="134"/>
      <c r="F82" s="147" t="s">
        <v>3</v>
      </c>
      <c r="G82" s="147">
        <f>G80+G81</f>
        <v>0</v>
      </c>
    </row>
    <row r="83" spans="1:7">
      <c r="A83" s="33" t="s">
        <v>102</v>
      </c>
      <c r="B83" s="33"/>
      <c r="C83" s="45"/>
      <c r="D83" s="33"/>
      <c r="E83" s="134"/>
      <c r="F83" s="51"/>
      <c r="G83" s="148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32">
        <v>15</v>
      </c>
      <c r="F84" s="44"/>
      <c r="G84" s="144">
        <f t="shared" ref="G84:G85" si="9">E84*ROUND(F84,2)</f>
        <v>0</v>
      </c>
    </row>
    <row r="85" spans="1:7" ht="45">
      <c r="A85" s="33"/>
      <c r="B85" s="42" t="s">
        <v>105</v>
      </c>
      <c r="C85" s="43" t="s">
        <v>106</v>
      </c>
      <c r="D85" s="42" t="s">
        <v>24</v>
      </c>
      <c r="E85" s="133">
        <v>45</v>
      </c>
      <c r="F85" s="44"/>
      <c r="G85" s="144">
        <f t="shared" si="9"/>
        <v>0</v>
      </c>
    </row>
    <row r="86" spans="1:7">
      <c r="A86" s="33"/>
      <c r="B86" s="33"/>
      <c r="C86" s="45"/>
      <c r="D86" s="33"/>
      <c r="E86" s="134"/>
      <c r="F86" s="147" t="s">
        <v>1</v>
      </c>
      <c r="G86" s="147">
        <f>SUM(G84:G85)</f>
        <v>0</v>
      </c>
    </row>
    <row r="87" spans="1:7">
      <c r="A87" s="33"/>
      <c r="B87" s="33"/>
      <c r="C87" s="45"/>
      <c r="D87" s="33"/>
      <c r="E87" s="134"/>
      <c r="F87" s="147" t="s">
        <v>2</v>
      </c>
      <c r="G87" s="147">
        <f>G86*0.22</f>
        <v>0</v>
      </c>
    </row>
    <row r="88" spans="1:7">
      <c r="A88" s="33"/>
      <c r="B88" s="33"/>
      <c r="C88" s="45"/>
      <c r="D88" s="33"/>
      <c r="E88" s="134"/>
      <c r="F88" s="147" t="s">
        <v>3</v>
      </c>
      <c r="G88" s="147">
        <f>G86+G87</f>
        <v>0</v>
      </c>
    </row>
    <row r="89" spans="1:7">
      <c r="A89" s="33" t="s">
        <v>107</v>
      </c>
      <c r="B89" s="33"/>
      <c r="C89" s="45"/>
      <c r="D89" s="33"/>
      <c r="E89" s="134"/>
      <c r="F89" s="51"/>
      <c r="G89" s="148"/>
    </row>
    <row r="90" spans="1:7">
      <c r="A90" s="33" t="s">
        <v>108</v>
      </c>
      <c r="B90" s="33"/>
      <c r="C90" s="45"/>
      <c r="D90" s="33"/>
      <c r="E90" s="134"/>
      <c r="F90" s="51"/>
      <c r="G90" s="148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32">
        <v>86</v>
      </c>
      <c r="F91" s="36"/>
      <c r="G91" s="144">
        <f t="shared" ref="G91:G92" si="10">E91*ROUND(F91,2)</f>
        <v>0</v>
      </c>
    </row>
    <row r="92" spans="1:7" ht="195">
      <c r="A92" s="33"/>
      <c r="B92" s="42" t="s">
        <v>111</v>
      </c>
      <c r="C92" s="43" t="s">
        <v>112</v>
      </c>
      <c r="D92" s="42" t="s">
        <v>37</v>
      </c>
      <c r="E92" s="133">
        <v>560</v>
      </c>
      <c r="F92" s="44"/>
      <c r="G92" s="144">
        <f t="shared" si="10"/>
        <v>0</v>
      </c>
    </row>
    <row r="93" spans="1:7">
      <c r="A93" s="33"/>
      <c r="B93" s="33"/>
      <c r="C93" s="45"/>
      <c r="D93" s="33"/>
      <c r="E93" s="134"/>
      <c r="F93" s="46" t="s">
        <v>1</v>
      </c>
      <c r="G93" s="147">
        <f>SUM(G91:G92)</f>
        <v>0</v>
      </c>
    </row>
    <row r="94" spans="1:7">
      <c r="A94" s="33"/>
      <c r="B94" s="33"/>
      <c r="C94" s="45"/>
      <c r="D94" s="33"/>
      <c r="E94" s="134"/>
      <c r="F94" s="46" t="s">
        <v>2</v>
      </c>
      <c r="G94" s="147">
        <f>G93*0.22</f>
        <v>0</v>
      </c>
    </row>
    <row r="95" spans="1:7">
      <c r="A95" s="33"/>
      <c r="B95" s="33"/>
      <c r="C95" s="45"/>
      <c r="D95" s="33"/>
      <c r="E95" s="134"/>
      <c r="F95" s="46" t="s">
        <v>3</v>
      </c>
      <c r="G95" s="147">
        <f>G93+G94</f>
        <v>0</v>
      </c>
    </row>
    <row r="96" spans="1:7">
      <c r="A96" s="33" t="s">
        <v>113</v>
      </c>
      <c r="B96" s="33"/>
      <c r="C96" s="45"/>
      <c r="D96" s="33"/>
      <c r="E96" s="134"/>
      <c r="F96" s="51"/>
      <c r="G96" s="148"/>
    </row>
    <row r="97" spans="1:7" ht="105">
      <c r="A97" s="33"/>
      <c r="B97" s="42" t="s">
        <v>114</v>
      </c>
      <c r="C97" s="43" t="s">
        <v>115</v>
      </c>
      <c r="D97" s="42" t="s">
        <v>37</v>
      </c>
      <c r="E97" s="133">
        <v>770</v>
      </c>
      <c r="F97" s="44"/>
      <c r="G97" s="144">
        <f t="shared" ref="G97" si="11">E97*ROUND(F97,2)</f>
        <v>0</v>
      </c>
    </row>
    <row r="98" spans="1:7">
      <c r="A98" s="33"/>
      <c r="B98" s="33"/>
      <c r="C98" s="45"/>
      <c r="D98" s="33"/>
      <c r="E98" s="134"/>
      <c r="F98" s="147" t="s">
        <v>1</v>
      </c>
      <c r="G98" s="147">
        <f>SUM(G97:G97)</f>
        <v>0</v>
      </c>
    </row>
    <row r="99" spans="1:7">
      <c r="A99" s="33"/>
      <c r="B99" s="33"/>
      <c r="C99" s="45"/>
      <c r="D99" s="33"/>
      <c r="E99" s="134"/>
      <c r="F99" s="147" t="s">
        <v>2</v>
      </c>
      <c r="G99" s="147">
        <f>G98*0.22</f>
        <v>0</v>
      </c>
    </row>
    <row r="100" spans="1:7">
      <c r="A100" s="33"/>
      <c r="B100" s="33"/>
      <c r="C100" s="45"/>
      <c r="D100" s="33"/>
      <c r="E100" s="134"/>
      <c r="F100" s="147" t="s">
        <v>3</v>
      </c>
      <c r="G100" s="147">
        <f>G98+G99</f>
        <v>0</v>
      </c>
    </row>
    <row r="101" spans="1:7">
      <c r="A101" s="33" t="s">
        <v>116</v>
      </c>
      <c r="B101" s="33"/>
      <c r="C101" s="45"/>
      <c r="D101" s="33"/>
      <c r="E101" s="134"/>
      <c r="F101" s="51"/>
      <c r="G101" s="148"/>
    </row>
    <row r="102" spans="1:7">
      <c r="A102" s="33" t="s">
        <v>117</v>
      </c>
      <c r="B102" s="33"/>
      <c r="C102" s="45"/>
      <c r="D102" s="33"/>
      <c r="E102" s="134"/>
      <c r="F102" s="51"/>
      <c r="G102" s="148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32">
        <v>28</v>
      </c>
      <c r="F103" s="36"/>
      <c r="G103" s="144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32">
        <v>2</v>
      </c>
      <c r="F104" s="36"/>
      <c r="G104" s="144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32">
        <v>2</v>
      </c>
      <c r="F105" s="36"/>
      <c r="G105" s="144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32">
        <v>12</v>
      </c>
      <c r="F106" s="36"/>
      <c r="G106" s="144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32">
        <v>5</v>
      </c>
      <c r="F107" s="36"/>
      <c r="G107" s="144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32">
        <v>2</v>
      </c>
      <c r="F108" s="36"/>
      <c r="G108" s="144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32">
        <v>2</v>
      </c>
      <c r="F109" s="36"/>
      <c r="G109" s="144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32">
        <v>11</v>
      </c>
      <c r="F110" s="36"/>
      <c r="G110" s="144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32">
        <v>4</v>
      </c>
      <c r="F111" s="36"/>
      <c r="G111" s="144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32">
        <v>5</v>
      </c>
      <c r="F112" s="36"/>
      <c r="G112" s="144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32">
        <v>2</v>
      </c>
      <c r="F113" s="36"/>
      <c r="G113" s="144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32">
        <v>8</v>
      </c>
      <c r="F114" s="36"/>
      <c r="G114" s="144">
        <f t="shared" si="12"/>
        <v>0</v>
      </c>
    </row>
    <row r="115" spans="1:7" ht="45">
      <c r="A115" s="33"/>
      <c r="B115" s="42" t="s">
        <v>142</v>
      </c>
      <c r="C115" s="43" t="s">
        <v>143</v>
      </c>
      <c r="D115" s="42" t="s">
        <v>20</v>
      </c>
      <c r="E115" s="133">
        <v>4</v>
      </c>
      <c r="F115" s="44"/>
      <c r="G115" s="144">
        <f t="shared" si="12"/>
        <v>0</v>
      </c>
    </row>
    <row r="116" spans="1:7">
      <c r="A116" s="33"/>
      <c r="B116" s="33"/>
      <c r="C116" s="45"/>
      <c r="D116" s="33"/>
      <c r="E116" s="134"/>
      <c r="F116" s="147" t="s">
        <v>1</v>
      </c>
      <c r="G116" s="147">
        <f>SUM(G103:G115)</f>
        <v>0</v>
      </c>
    </row>
    <row r="117" spans="1:7">
      <c r="A117" s="33"/>
      <c r="B117" s="33"/>
      <c r="C117" s="45"/>
      <c r="D117" s="33"/>
      <c r="E117" s="134"/>
      <c r="F117" s="147" t="s">
        <v>2</v>
      </c>
      <c r="G117" s="147">
        <f>G116*0.22</f>
        <v>0</v>
      </c>
    </row>
    <row r="118" spans="1:7">
      <c r="A118" s="33"/>
      <c r="B118" s="33"/>
      <c r="C118" s="45"/>
      <c r="D118" s="33"/>
      <c r="E118" s="134"/>
      <c r="F118" s="147" t="s">
        <v>3</v>
      </c>
      <c r="G118" s="147">
        <f>G116+G117</f>
        <v>0</v>
      </c>
    </row>
    <row r="119" spans="1:7">
      <c r="A119" s="33" t="s">
        <v>144</v>
      </c>
      <c r="B119" s="33"/>
      <c r="C119" s="45"/>
      <c r="D119" s="33"/>
      <c r="E119" s="134"/>
      <c r="F119" s="51"/>
      <c r="G119" s="148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32">
        <v>750</v>
      </c>
      <c r="F120" s="44"/>
      <c r="G120" s="144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32">
        <v>745</v>
      </c>
      <c r="F121" s="44"/>
      <c r="G121" s="144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32">
        <v>25</v>
      </c>
      <c r="F122" s="44"/>
      <c r="G122" s="144">
        <f t="shared" si="13"/>
        <v>0</v>
      </c>
    </row>
    <row r="123" spans="1:7" ht="150">
      <c r="A123" s="33"/>
      <c r="B123" s="42" t="s">
        <v>151</v>
      </c>
      <c r="C123" s="43" t="s">
        <v>152</v>
      </c>
      <c r="D123" s="42" t="s">
        <v>24</v>
      </c>
      <c r="E123" s="133">
        <v>52</v>
      </c>
      <c r="F123" s="44"/>
      <c r="G123" s="144">
        <f t="shared" si="13"/>
        <v>0</v>
      </c>
    </row>
    <row r="124" spans="1:7">
      <c r="A124" s="33"/>
      <c r="B124" s="33"/>
      <c r="C124" s="45"/>
      <c r="D124" s="33"/>
      <c r="E124" s="134"/>
      <c r="F124" s="147" t="s">
        <v>1</v>
      </c>
      <c r="G124" s="147">
        <f>SUM(G120:G123)</f>
        <v>0</v>
      </c>
    </row>
    <row r="125" spans="1:7">
      <c r="A125" s="33"/>
      <c r="B125" s="33"/>
      <c r="C125" s="45"/>
      <c r="D125" s="33"/>
      <c r="E125" s="134"/>
      <c r="F125" s="147" t="s">
        <v>2</v>
      </c>
      <c r="G125" s="147">
        <f>G124*0.22</f>
        <v>0</v>
      </c>
    </row>
    <row r="126" spans="1:7">
      <c r="A126" s="33"/>
      <c r="B126" s="33"/>
      <c r="C126" s="45"/>
      <c r="D126" s="33"/>
      <c r="E126" s="134"/>
      <c r="F126" s="147" t="s">
        <v>3</v>
      </c>
      <c r="G126" s="147">
        <f>G124+G125</f>
        <v>0</v>
      </c>
    </row>
    <row r="127" spans="1:7">
      <c r="A127" s="33" t="s">
        <v>153</v>
      </c>
      <c r="B127" s="33"/>
      <c r="C127" s="45"/>
      <c r="D127" s="33"/>
      <c r="E127" s="134"/>
      <c r="F127" s="138"/>
      <c r="G127" s="148"/>
    </row>
    <row r="128" spans="1:7">
      <c r="A128" s="33" t="s">
        <v>154</v>
      </c>
      <c r="B128" s="33"/>
      <c r="C128" s="45"/>
      <c r="D128" s="33"/>
      <c r="E128" s="134"/>
      <c r="F128" s="138"/>
      <c r="G128" s="148"/>
    </row>
    <row r="129" spans="1:7">
      <c r="A129" s="33" t="s">
        <v>155</v>
      </c>
      <c r="B129" s="33"/>
      <c r="C129" s="45"/>
      <c r="D129" s="33"/>
      <c r="E129" s="134"/>
      <c r="F129" s="143"/>
      <c r="G129" s="148"/>
    </row>
    <row r="130" spans="1:7" ht="60">
      <c r="A130" s="33"/>
      <c r="B130" s="42" t="s">
        <v>156</v>
      </c>
      <c r="C130" s="43" t="s">
        <v>157</v>
      </c>
      <c r="D130" s="42" t="s">
        <v>56</v>
      </c>
      <c r="E130" s="133">
        <v>800</v>
      </c>
      <c r="F130" s="44"/>
      <c r="G130" s="144">
        <f>E130*F130</f>
        <v>0</v>
      </c>
    </row>
    <row r="131" spans="1:7">
      <c r="A131" s="33"/>
      <c r="B131" s="33"/>
      <c r="C131" s="45"/>
      <c r="D131" s="33"/>
      <c r="E131" s="134"/>
      <c r="F131" s="147" t="s">
        <v>1</v>
      </c>
      <c r="G131" s="147">
        <f>SUM(G130:G130)</f>
        <v>0</v>
      </c>
    </row>
    <row r="132" spans="1:7">
      <c r="A132" s="33"/>
      <c r="B132" s="33"/>
      <c r="C132" s="45"/>
      <c r="D132" s="33"/>
      <c r="E132" s="134"/>
      <c r="F132" s="147" t="s">
        <v>2</v>
      </c>
      <c r="G132" s="147">
        <f>G131*0.22</f>
        <v>0</v>
      </c>
    </row>
    <row r="133" spans="1:7">
      <c r="A133" s="33"/>
      <c r="B133" s="33"/>
      <c r="C133" s="45"/>
      <c r="D133" s="33"/>
      <c r="E133" s="134"/>
      <c r="F133" s="147" t="s">
        <v>3</v>
      </c>
      <c r="G133" s="147">
        <f>G131+G132</f>
        <v>0</v>
      </c>
    </row>
    <row r="134" spans="1:7">
      <c r="A134" s="33" t="s">
        <v>158</v>
      </c>
      <c r="B134" s="33"/>
      <c r="C134" s="45"/>
      <c r="D134" s="33"/>
      <c r="E134" s="134"/>
      <c r="F134" s="51"/>
      <c r="G134" s="148"/>
    </row>
    <row r="135" spans="1:7">
      <c r="A135" s="33" t="s">
        <v>159</v>
      </c>
      <c r="B135" s="33"/>
      <c r="C135" s="45"/>
      <c r="D135" s="33"/>
      <c r="E135" s="134"/>
      <c r="F135" s="51"/>
      <c r="G135" s="148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32">
        <v>180</v>
      </c>
      <c r="F136" s="36"/>
      <c r="G136" s="144">
        <f t="shared" ref="G136:G137" si="14">E136*ROUND(F136,2)</f>
        <v>0</v>
      </c>
    </row>
    <row r="137" spans="1:7" ht="75">
      <c r="A137" s="33"/>
      <c r="B137" s="42" t="s">
        <v>162</v>
      </c>
      <c r="C137" s="43" t="s">
        <v>163</v>
      </c>
      <c r="D137" s="42" t="s">
        <v>24</v>
      </c>
      <c r="E137" s="133">
        <v>210</v>
      </c>
      <c r="F137" s="44"/>
      <c r="G137" s="144">
        <f t="shared" si="14"/>
        <v>0</v>
      </c>
    </row>
    <row r="138" spans="1:7">
      <c r="A138" s="33"/>
      <c r="B138" s="33"/>
      <c r="C138" s="45"/>
      <c r="D138" s="33"/>
      <c r="E138" s="134"/>
      <c r="F138" s="147" t="s">
        <v>1</v>
      </c>
      <c r="G138" s="147">
        <f>SUM(G136:G137)</f>
        <v>0</v>
      </c>
    </row>
    <row r="139" spans="1:7">
      <c r="A139" s="33"/>
      <c r="B139" s="33"/>
      <c r="C139" s="45"/>
      <c r="D139" s="33"/>
      <c r="E139" s="134"/>
      <c r="F139" s="147" t="s">
        <v>2</v>
      </c>
      <c r="G139" s="147">
        <f>G138*0.22</f>
        <v>0</v>
      </c>
    </row>
    <row r="140" spans="1:7">
      <c r="A140" s="33"/>
      <c r="B140" s="33"/>
      <c r="C140" s="45"/>
      <c r="D140" s="33"/>
      <c r="E140" s="134"/>
      <c r="F140" s="147" t="s">
        <v>3</v>
      </c>
      <c r="G140" s="147">
        <f>G138+G139</f>
        <v>0</v>
      </c>
    </row>
    <row r="141" spans="1:7">
      <c r="A141" s="33" t="s">
        <v>164</v>
      </c>
      <c r="B141" s="33"/>
      <c r="C141" s="45"/>
      <c r="D141" s="33"/>
      <c r="E141" s="134"/>
      <c r="F141" s="51"/>
      <c r="G141" s="148"/>
    </row>
    <row r="142" spans="1:7" ht="45">
      <c r="A142" s="33"/>
      <c r="B142" s="42" t="s">
        <v>165</v>
      </c>
      <c r="C142" s="43" t="s">
        <v>166</v>
      </c>
      <c r="D142" s="42" t="s">
        <v>24</v>
      </c>
      <c r="E142" s="133">
        <v>730</v>
      </c>
      <c r="F142" s="44"/>
      <c r="G142" s="144">
        <f t="shared" ref="G142" si="15">E142*ROUND(F142,2)</f>
        <v>0</v>
      </c>
    </row>
    <row r="143" spans="1:7">
      <c r="A143" s="33"/>
      <c r="B143" s="33"/>
      <c r="C143" s="45"/>
      <c r="D143" s="33"/>
      <c r="E143" s="134"/>
      <c r="F143" s="147" t="s">
        <v>1</v>
      </c>
      <c r="G143" s="147">
        <f>SUM(G142:G142)</f>
        <v>0</v>
      </c>
    </row>
    <row r="144" spans="1:7">
      <c r="A144" s="33"/>
      <c r="B144" s="33"/>
      <c r="C144" s="45"/>
      <c r="D144" s="33"/>
      <c r="E144" s="134"/>
      <c r="F144" s="147" t="s">
        <v>2</v>
      </c>
      <c r="G144" s="147">
        <f>G143*0.22</f>
        <v>0</v>
      </c>
    </row>
    <row r="145" spans="1:10">
      <c r="A145" s="33"/>
      <c r="B145" s="33"/>
      <c r="C145" s="45"/>
      <c r="D145" s="33"/>
      <c r="E145" s="134"/>
      <c r="F145" s="147" t="s">
        <v>3</v>
      </c>
      <c r="G145" s="147">
        <f>G143+G144</f>
        <v>0</v>
      </c>
    </row>
    <row r="146" spans="1:10">
      <c r="A146" s="33" t="s">
        <v>167</v>
      </c>
      <c r="B146" s="33"/>
      <c r="C146" s="45"/>
      <c r="D146" s="33"/>
      <c r="E146" s="134"/>
      <c r="F146" s="51"/>
      <c r="G146" s="148"/>
    </row>
    <row r="147" spans="1:10" ht="90">
      <c r="A147" s="33"/>
      <c r="B147" s="42" t="s">
        <v>168</v>
      </c>
      <c r="C147" s="43" t="s">
        <v>169</v>
      </c>
      <c r="D147" s="42" t="s">
        <v>24</v>
      </c>
      <c r="E147" s="133">
        <v>50</v>
      </c>
      <c r="F147" s="44"/>
      <c r="G147" s="144">
        <f t="shared" ref="G147" si="16">E147*ROUND(F147,2)</f>
        <v>0</v>
      </c>
    </row>
    <row r="148" spans="1:10">
      <c r="A148" s="33"/>
      <c r="B148" s="33"/>
      <c r="C148" s="45"/>
      <c r="D148" s="33"/>
      <c r="E148" s="134"/>
      <c r="F148" s="147" t="s">
        <v>1</v>
      </c>
      <c r="G148" s="147">
        <f>SUM(G147:G147)</f>
        <v>0</v>
      </c>
    </row>
    <row r="149" spans="1:10">
      <c r="A149" s="33"/>
      <c r="B149" s="33"/>
      <c r="C149" s="45"/>
      <c r="D149" s="33"/>
      <c r="E149" s="134"/>
      <c r="F149" s="147" t="s">
        <v>2</v>
      </c>
      <c r="G149" s="147">
        <f>G148*0.22</f>
        <v>0</v>
      </c>
    </row>
    <row r="150" spans="1:10">
      <c r="A150" s="33"/>
      <c r="B150" s="33"/>
      <c r="C150" s="45"/>
      <c r="D150" s="33"/>
      <c r="E150" s="134"/>
      <c r="F150" s="147" t="s">
        <v>3</v>
      </c>
      <c r="G150" s="147">
        <f>G148+G149</f>
        <v>0</v>
      </c>
    </row>
    <row r="151" spans="1:10">
      <c r="A151" s="33" t="s">
        <v>170</v>
      </c>
      <c r="B151" s="33"/>
      <c r="C151" s="45"/>
      <c r="D151" s="33"/>
      <c r="E151" s="134"/>
      <c r="F151" s="51"/>
      <c r="G151" s="148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32">
        <v>12</v>
      </c>
      <c r="F152" s="36"/>
      <c r="G152" s="144">
        <f t="shared" ref="G152:G153" si="17">E152*ROUND(F152,2)</f>
        <v>0</v>
      </c>
    </row>
    <row r="153" spans="1:10" ht="45">
      <c r="A153" s="33"/>
      <c r="B153" s="42" t="s">
        <v>105</v>
      </c>
      <c r="C153" s="43" t="s">
        <v>172</v>
      </c>
      <c r="D153" s="42" t="s">
        <v>24</v>
      </c>
      <c r="E153" s="133">
        <v>35</v>
      </c>
      <c r="F153" s="44"/>
      <c r="G153" s="144">
        <f t="shared" si="17"/>
        <v>0</v>
      </c>
    </row>
    <row r="154" spans="1:10">
      <c r="A154" s="33"/>
      <c r="B154" s="33"/>
      <c r="C154" s="45"/>
      <c r="D154" s="33"/>
      <c r="E154" s="134"/>
      <c r="F154" s="46" t="s">
        <v>1</v>
      </c>
      <c r="G154" s="147">
        <f>SUM(G152:G153)</f>
        <v>0</v>
      </c>
    </row>
    <row r="155" spans="1:10">
      <c r="A155" s="33"/>
      <c r="B155" s="33"/>
      <c r="C155" s="45"/>
      <c r="D155" s="33"/>
      <c r="E155" s="134"/>
      <c r="F155" s="46" t="s">
        <v>2</v>
      </c>
      <c r="G155" s="147">
        <f>G154*0.22</f>
        <v>0</v>
      </c>
    </row>
    <row r="156" spans="1:10">
      <c r="A156" s="33"/>
      <c r="B156" s="33"/>
      <c r="C156" s="45"/>
      <c r="D156" s="33"/>
      <c r="E156" s="134"/>
      <c r="F156" s="46" t="s">
        <v>3</v>
      </c>
      <c r="G156" s="147">
        <f>G154+G155</f>
        <v>0</v>
      </c>
    </row>
    <row r="157" spans="1:10">
      <c r="A157" s="33" t="s">
        <v>173</v>
      </c>
      <c r="B157" s="33"/>
      <c r="C157" s="45"/>
      <c r="D157" s="33"/>
      <c r="E157" s="134"/>
      <c r="F157" s="51"/>
      <c r="G157" s="148"/>
    </row>
    <row r="158" spans="1:10">
      <c r="A158" s="33" t="s">
        <v>174</v>
      </c>
      <c r="B158" s="33"/>
      <c r="C158" s="45"/>
      <c r="D158" s="33"/>
      <c r="E158" s="134"/>
      <c r="F158" s="51"/>
      <c r="G158" s="148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32">
        <v>80</v>
      </c>
      <c r="F159" s="139">
        <v>45</v>
      </c>
      <c r="G159" s="145">
        <f t="shared" ref="G159:G164" si="18">E159*ROUND(F159,2)</f>
        <v>3600</v>
      </c>
      <c r="H159" s="451" t="s">
        <v>713</v>
      </c>
      <c r="I159" s="435"/>
      <c r="J159" s="435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32">
        <v>1</v>
      </c>
      <c r="F160" s="139">
        <v>1500</v>
      </c>
      <c r="G160" s="145">
        <f t="shared" si="18"/>
        <v>1500</v>
      </c>
      <c r="H160" s="451" t="s">
        <v>713</v>
      </c>
      <c r="I160" s="435"/>
      <c r="J160" s="435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32">
        <v>1</v>
      </c>
      <c r="F161" s="139">
        <v>1500</v>
      </c>
      <c r="G161" s="145">
        <f t="shared" si="18"/>
        <v>1500</v>
      </c>
      <c r="H161" s="451" t="s">
        <v>713</v>
      </c>
      <c r="I161" s="435"/>
      <c r="J161" s="435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32">
        <v>1</v>
      </c>
      <c r="F162" s="139">
        <v>2200</v>
      </c>
      <c r="G162" s="145">
        <f t="shared" si="18"/>
        <v>2200</v>
      </c>
      <c r="H162" s="451" t="s">
        <v>713</v>
      </c>
      <c r="I162" s="435"/>
      <c r="J162" s="435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32">
        <v>1</v>
      </c>
      <c r="F163" s="36"/>
      <c r="G163" s="481">
        <f t="shared" si="18"/>
        <v>0</v>
      </c>
    </row>
    <row r="164" spans="1:10" ht="30">
      <c r="A164" s="33"/>
      <c r="B164" s="42" t="s">
        <v>186</v>
      </c>
      <c r="C164" s="43" t="s">
        <v>187</v>
      </c>
      <c r="D164" s="42" t="s">
        <v>20</v>
      </c>
      <c r="E164" s="133">
        <v>1</v>
      </c>
      <c r="F164" s="44"/>
      <c r="G164" s="482">
        <f t="shared" si="18"/>
        <v>0</v>
      </c>
    </row>
    <row r="165" spans="1:10">
      <c r="A165" s="33"/>
      <c r="B165" s="33"/>
      <c r="C165" s="45"/>
      <c r="D165" s="33"/>
      <c r="E165" s="134"/>
      <c r="F165" s="147" t="s">
        <v>1</v>
      </c>
      <c r="G165" s="147">
        <f>SUM(G159:G164)</f>
        <v>8800</v>
      </c>
    </row>
    <row r="166" spans="1:10">
      <c r="A166" s="33"/>
      <c r="B166" s="33"/>
      <c r="C166" s="45"/>
      <c r="D166" s="33"/>
      <c r="E166" s="134"/>
      <c r="F166" s="147" t="s">
        <v>2</v>
      </c>
      <c r="G166" s="147">
        <f>G165*0.22</f>
        <v>1936</v>
      </c>
    </row>
    <row r="167" spans="1:10">
      <c r="A167" s="33"/>
      <c r="B167" s="33"/>
      <c r="C167" s="45"/>
      <c r="D167" s="33"/>
      <c r="E167" s="134"/>
      <c r="F167" s="147" t="s">
        <v>3</v>
      </c>
      <c r="G167" s="147">
        <f>G165+G166</f>
        <v>10736</v>
      </c>
    </row>
    <row r="168" spans="1:10" ht="15.75" thickBot="1"/>
    <row r="169" spans="1:10" ht="24.95" customHeight="1">
      <c r="B169" s="573" t="s">
        <v>714</v>
      </c>
      <c r="C169" s="574"/>
      <c r="D169" s="574"/>
      <c r="E169" s="574"/>
      <c r="F169" s="574"/>
      <c r="G169" s="575"/>
    </row>
    <row r="170" spans="1:10" ht="24.95" customHeight="1">
      <c r="B170" s="576"/>
      <c r="C170" s="577"/>
      <c r="D170" s="577"/>
      <c r="E170" s="577"/>
      <c r="F170" s="577"/>
      <c r="G170" s="578"/>
    </row>
    <row r="171" spans="1:10" ht="24.95" customHeight="1" thickBot="1">
      <c r="B171" s="579"/>
      <c r="C171" s="580"/>
      <c r="D171" s="580"/>
      <c r="E171" s="580"/>
      <c r="F171" s="580"/>
      <c r="G171" s="581"/>
    </row>
    <row r="173" spans="1:10" ht="15.75" thickBot="1"/>
    <row r="174" spans="1:10" ht="12" customHeight="1">
      <c r="B174" s="582" t="s">
        <v>715</v>
      </c>
      <c r="C174" s="583"/>
      <c r="D174" s="583"/>
      <c r="E174" s="583"/>
      <c r="F174" s="583"/>
      <c r="G174" s="584"/>
    </row>
    <row r="175" spans="1:10" ht="9" customHeight="1">
      <c r="B175" s="585"/>
      <c r="C175" s="586"/>
      <c r="D175" s="586"/>
      <c r="E175" s="586"/>
      <c r="F175" s="586"/>
      <c r="G175" s="587"/>
    </row>
    <row r="176" spans="1:10" ht="24.95" customHeight="1" thickBot="1">
      <c r="B176" s="588"/>
      <c r="C176" s="589"/>
      <c r="D176" s="589"/>
      <c r="E176" s="589"/>
      <c r="F176" s="589"/>
      <c r="G176" s="590"/>
    </row>
  </sheetData>
  <sheetProtection password="CA57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61" zoomScaleNormal="100" workbookViewId="0">
      <selection activeCell="H3" sqref="H3"/>
    </sheetView>
  </sheetViews>
  <sheetFormatPr defaultRowHeight="15"/>
  <cols>
    <col min="1" max="1" width="1.140625" style="23" customWidth="1"/>
    <col min="2" max="2" width="4.140625" style="24" customWidth="1"/>
    <col min="3" max="3" width="9.42578125" style="24" customWidth="1"/>
    <col min="4" max="4" width="35.140625" style="268" customWidth="1"/>
    <col min="5" max="5" width="5.140625" style="24" customWidth="1"/>
    <col min="6" max="6" width="7.85546875" style="269" bestFit="1" customWidth="1"/>
    <col min="7" max="7" width="11.7109375" style="271" customWidth="1"/>
    <col min="8" max="8" width="13.140625" style="270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53" customFormat="1" ht="18">
      <c r="B1" s="254" t="s">
        <v>590</v>
      </c>
      <c r="C1" s="254"/>
      <c r="D1" s="255"/>
      <c r="E1" s="254"/>
      <c r="F1" s="256"/>
      <c r="G1" s="141"/>
      <c r="H1" s="257"/>
      <c r="I1" s="258"/>
      <c r="J1" s="258"/>
    </row>
    <row r="2" spans="2:10" s="259" customFormat="1" ht="16.5" thickBot="1">
      <c r="B2" s="260" t="s">
        <v>6</v>
      </c>
      <c r="C2" s="260" t="s">
        <v>7</v>
      </c>
      <c r="D2" s="261" t="s">
        <v>0</v>
      </c>
      <c r="E2" s="260" t="s">
        <v>8</v>
      </c>
      <c r="F2" s="262" t="s">
        <v>9</v>
      </c>
      <c r="G2" s="263" t="s">
        <v>10</v>
      </c>
      <c r="H2" s="263" t="s">
        <v>11</v>
      </c>
      <c r="I2" s="264"/>
      <c r="J2" s="264"/>
    </row>
    <row r="3" spans="2:10">
      <c r="B3" s="33" t="s">
        <v>188</v>
      </c>
      <c r="C3" s="33"/>
      <c r="D3" s="45"/>
      <c r="E3" s="33"/>
      <c r="F3" s="134"/>
      <c r="G3" s="51"/>
      <c r="H3" s="541">
        <f>ROUND(H7+H12+H20+H25+H31+H37+H42+H49+H54+H60+H65,2)</f>
        <v>0</v>
      </c>
      <c r="I3" s="542" t="s">
        <v>616</v>
      </c>
      <c r="J3" s="543" t="s">
        <v>745</v>
      </c>
    </row>
    <row r="4" spans="2:10">
      <c r="B4" s="33" t="s">
        <v>13</v>
      </c>
      <c r="C4" s="33"/>
      <c r="D4" s="45"/>
      <c r="E4" s="33"/>
      <c r="F4" s="134"/>
      <c r="G4" s="51"/>
      <c r="H4" s="148"/>
      <c r="I4" s="52"/>
    </row>
    <row r="5" spans="2:10">
      <c r="B5" s="33" t="s">
        <v>14</v>
      </c>
      <c r="C5" s="33"/>
      <c r="D5" s="45"/>
      <c r="E5" s="33"/>
      <c r="F5" s="134"/>
      <c r="G5" s="51"/>
      <c r="H5" s="148"/>
      <c r="I5" s="52"/>
      <c r="J5" s="52"/>
    </row>
    <row r="6" spans="2:10" ht="30">
      <c r="B6" s="33"/>
      <c r="C6" s="42" t="s">
        <v>189</v>
      </c>
      <c r="D6" s="43" t="s">
        <v>190</v>
      </c>
      <c r="E6" s="42" t="s">
        <v>20</v>
      </c>
      <c r="F6" s="133">
        <v>4</v>
      </c>
      <c r="G6" s="44"/>
      <c r="H6" s="144">
        <f t="shared" ref="H6" si="0">F6*ROUND(G6,2)</f>
        <v>0</v>
      </c>
      <c r="I6" s="52"/>
      <c r="J6" s="265"/>
    </row>
    <row r="7" spans="2:10">
      <c r="B7" s="33"/>
      <c r="C7" s="33"/>
      <c r="D7" s="45"/>
      <c r="E7" s="33"/>
      <c r="F7" s="134"/>
      <c r="G7" s="147" t="s">
        <v>1</v>
      </c>
      <c r="H7" s="147">
        <f>SUM(H6:H6)</f>
        <v>0</v>
      </c>
      <c r="I7" s="52"/>
      <c r="J7" s="52"/>
    </row>
    <row r="8" spans="2:10">
      <c r="B8" s="33"/>
      <c r="C8" s="33"/>
      <c r="D8" s="45"/>
      <c r="E8" s="33"/>
      <c r="F8" s="134"/>
      <c r="G8" s="147" t="s">
        <v>2</v>
      </c>
      <c r="H8" s="147">
        <f>H7*0.22</f>
        <v>0</v>
      </c>
      <c r="I8" s="52"/>
      <c r="J8" s="52"/>
    </row>
    <row r="9" spans="2:10">
      <c r="B9" s="33"/>
      <c r="C9" s="33"/>
      <c r="D9" s="45"/>
      <c r="E9" s="33"/>
      <c r="F9" s="134"/>
      <c r="G9" s="147" t="s">
        <v>3</v>
      </c>
      <c r="H9" s="147">
        <f>H7+H8</f>
        <v>0</v>
      </c>
      <c r="I9" s="52"/>
      <c r="J9" s="52"/>
    </row>
    <row r="10" spans="2:10">
      <c r="B10" s="33" t="s">
        <v>191</v>
      </c>
      <c r="C10" s="33"/>
      <c r="D10" s="45"/>
      <c r="E10" s="33"/>
      <c r="F10" s="134"/>
      <c r="G10" s="51"/>
      <c r="H10" s="148"/>
      <c r="I10" s="52"/>
      <c r="J10" s="52"/>
    </row>
    <row r="11" spans="2:10" ht="45">
      <c r="B11" s="33"/>
      <c r="C11" s="42" t="s">
        <v>192</v>
      </c>
      <c r="D11" s="43" t="s">
        <v>193</v>
      </c>
      <c r="E11" s="42" t="s">
        <v>20</v>
      </c>
      <c r="F11" s="133">
        <v>1</v>
      </c>
      <c r="G11" s="44"/>
      <c r="H11" s="144">
        <f t="shared" ref="H11" si="1">F11*ROUND(G11,2)</f>
        <v>0</v>
      </c>
      <c r="I11" s="52"/>
      <c r="J11" s="52"/>
    </row>
    <row r="12" spans="2:10">
      <c r="B12" s="33"/>
      <c r="C12" s="33"/>
      <c r="D12" s="45"/>
      <c r="E12" s="33"/>
      <c r="F12" s="134"/>
      <c r="G12" s="147" t="s">
        <v>1</v>
      </c>
      <c r="H12" s="147">
        <f>SUM(H11:H11)</f>
        <v>0</v>
      </c>
      <c r="I12" s="52"/>
      <c r="J12" s="52"/>
    </row>
    <row r="13" spans="2:10">
      <c r="B13" s="33"/>
      <c r="C13" s="33"/>
      <c r="D13" s="45"/>
      <c r="E13" s="33"/>
      <c r="F13" s="134"/>
      <c r="G13" s="147" t="s">
        <v>2</v>
      </c>
      <c r="H13" s="147">
        <f>H12*0.22</f>
        <v>0</v>
      </c>
      <c r="I13" s="52"/>
      <c r="J13" s="52"/>
    </row>
    <row r="14" spans="2:10">
      <c r="B14" s="33"/>
      <c r="C14" s="33"/>
      <c r="D14" s="45"/>
      <c r="E14" s="33"/>
      <c r="F14" s="134"/>
      <c r="G14" s="147" t="s">
        <v>3</v>
      </c>
      <c r="H14" s="147">
        <f>H12+H13</f>
        <v>0</v>
      </c>
      <c r="I14" s="52"/>
      <c r="J14" s="52"/>
    </row>
    <row r="15" spans="2:10">
      <c r="B15" s="33" t="s">
        <v>52</v>
      </c>
      <c r="C15" s="33"/>
      <c r="D15" s="45"/>
      <c r="E15" s="33"/>
      <c r="F15" s="134"/>
      <c r="G15" s="51"/>
      <c r="H15" s="148"/>
      <c r="I15" s="52"/>
      <c r="J15" s="52"/>
    </row>
    <row r="16" spans="2:10">
      <c r="B16" s="33" t="s">
        <v>194</v>
      </c>
      <c r="C16" s="33"/>
      <c r="D16" s="45"/>
      <c r="E16" s="33"/>
      <c r="F16" s="134"/>
      <c r="G16" s="51"/>
      <c r="H16" s="148"/>
      <c r="I16" s="52"/>
      <c r="J16" s="52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32">
        <v>2</v>
      </c>
      <c r="G17" s="36"/>
      <c r="H17" s="139">
        <f>F17*ROUND(G17,2)</f>
        <v>0</v>
      </c>
      <c r="I17" s="52"/>
      <c r="J17" s="266"/>
      <c r="Q17" s="267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32">
        <v>20</v>
      </c>
      <c r="G18" s="36"/>
      <c r="H18" s="139">
        <f t="shared" ref="H18:H19" si="2">F18*ROUND(G18,2)</f>
        <v>0</v>
      </c>
      <c r="I18" s="52"/>
      <c r="J18" s="52"/>
    </row>
    <row r="19" spans="2:17" ht="75">
      <c r="B19" s="33"/>
      <c r="C19" s="42" t="s">
        <v>198</v>
      </c>
      <c r="D19" s="43" t="s">
        <v>199</v>
      </c>
      <c r="E19" s="42" t="s">
        <v>56</v>
      </c>
      <c r="F19" s="133">
        <v>17</v>
      </c>
      <c r="G19" s="44"/>
      <c r="H19" s="144">
        <f t="shared" si="2"/>
        <v>0</v>
      </c>
      <c r="I19" s="52"/>
      <c r="J19" s="52"/>
    </row>
    <row r="20" spans="2:17">
      <c r="B20" s="33"/>
      <c r="C20" s="33"/>
      <c r="D20" s="45"/>
      <c r="E20" s="33"/>
      <c r="F20" s="134"/>
      <c r="G20" s="147" t="s">
        <v>1</v>
      </c>
      <c r="H20" s="147">
        <f>SUM(H17:H19)</f>
        <v>0</v>
      </c>
      <c r="I20" s="52"/>
      <c r="J20" s="52"/>
    </row>
    <row r="21" spans="2:17">
      <c r="B21" s="33"/>
      <c r="C21" s="33"/>
      <c r="D21" s="45"/>
      <c r="E21" s="33"/>
      <c r="F21" s="134"/>
      <c r="G21" s="147" t="s">
        <v>2</v>
      </c>
      <c r="H21" s="147">
        <f>H20*0.22</f>
        <v>0</v>
      </c>
      <c r="I21" s="52"/>
      <c r="J21" s="52"/>
    </row>
    <row r="22" spans="2:17">
      <c r="B22" s="33"/>
      <c r="C22" s="33"/>
      <c r="D22" s="45"/>
      <c r="E22" s="33"/>
      <c r="F22" s="134"/>
      <c r="G22" s="147" t="s">
        <v>3</v>
      </c>
      <c r="H22" s="147">
        <f>H20+H21</f>
        <v>0</v>
      </c>
      <c r="I22" s="52"/>
      <c r="J22" s="52"/>
    </row>
    <row r="23" spans="2:17">
      <c r="B23" s="33" t="s">
        <v>67</v>
      </c>
      <c r="C23" s="33"/>
      <c r="D23" s="45"/>
      <c r="E23" s="33"/>
      <c r="F23" s="134"/>
      <c r="G23" s="51"/>
      <c r="H23" s="148"/>
      <c r="I23" s="52"/>
      <c r="J23" s="52"/>
    </row>
    <row r="24" spans="2:17" ht="30">
      <c r="B24" s="33"/>
      <c r="C24" s="42" t="s">
        <v>68</v>
      </c>
      <c r="D24" s="43" t="s">
        <v>69</v>
      </c>
      <c r="E24" s="42" t="s">
        <v>24</v>
      </c>
      <c r="F24" s="133">
        <v>8.5</v>
      </c>
      <c r="G24" s="44"/>
      <c r="H24" s="144">
        <f>F24*ROUND(G24,2)</f>
        <v>0</v>
      </c>
      <c r="I24" s="52"/>
      <c r="J24" s="52"/>
    </row>
    <row r="25" spans="2:17">
      <c r="B25" s="33"/>
      <c r="C25" s="33"/>
      <c r="D25" s="45"/>
      <c r="E25" s="33"/>
      <c r="F25" s="134"/>
      <c r="G25" s="147" t="s">
        <v>1</v>
      </c>
      <c r="H25" s="147">
        <f>SUM(H24:H24)</f>
        <v>0</v>
      </c>
      <c r="I25" s="52"/>
      <c r="J25" s="52"/>
    </row>
    <row r="26" spans="2:17">
      <c r="B26" s="33"/>
      <c r="C26" s="33"/>
      <c r="D26" s="45"/>
      <c r="E26" s="33"/>
      <c r="F26" s="134"/>
      <c r="G26" s="147" t="s">
        <v>2</v>
      </c>
      <c r="H26" s="147">
        <f>H25*0.22</f>
        <v>0</v>
      </c>
      <c r="I26" s="52"/>
      <c r="J26" s="52"/>
    </row>
    <row r="27" spans="2:17">
      <c r="B27" s="33"/>
      <c r="C27" s="33"/>
      <c r="D27" s="45"/>
      <c r="E27" s="33"/>
      <c r="F27" s="134"/>
      <c r="G27" s="147" t="s">
        <v>3</v>
      </c>
      <c r="H27" s="147">
        <f>H25+H26</f>
        <v>0</v>
      </c>
      <c r="I27" s="52"/>
      <c r="J27" s="52"/>
    </row>
    <row r="28" spans="2:17">
      <c r="B28" s="33" t="s">
        <v>200</v>
      </c>
      <c r="C28" s="33"/>
      <c r="D28" s="45"/>
      <c r="E28" s="33"/>
      <c r="F28" s="134"/>
      <c r="G28" s="51"/>
      <c r="H28" s="148"/>
      <c r="I28" s="52"/>
      <c r="J28" s="52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32">
        <v>4</v>
      </c>
      <c r="G29" s="36"/>
      <c r="H29" s="139">
        <f>F29*ROUND(G29,2)</f>
        <v>0</v>
      </c>
      <c r="I29" s="52"/>
      <c r="J29" s="52"/>
    </row>
    <row r="30" spans="2:17" ht="60">
      <c r="B30" s="33"/>
      <c r="C30" s="42" t="s">
        <v>203</v>
      </c>
      <c r="D30" s="43" t="s">
        <v>204</v>
      </c>
      <c r="E30" s="42" t="s">
        <v>56</v>
      </c>
      <c r="F30" s="133">
        <v>0.5</v>
      </c>
      <c r="G30" s="44"/>
      <c r="H30" s="144">
        <f>F30*ROUND(G30,2)</f>
        <v>0</v>
      </c>
      <c r="I30" s="52"/>
      <c r="J30" s="52"/>
    </row>
    <row r="31" spans="2:17">
      <c r="B31" s="33"/>
      <c r="C31" s="33"/>
      <c r="D31" s="45"/>
      <c r="E31" s="33"/>
      <c r="F31" s="134"/>
      <c r="G31" s="147" t="s">
        <v>1</v>
      </c>
      <c r="H31" s="147">
        <f>SUM(H29:H30)</f>
        <v>0</v>
      </c>
      <c r="I31" s="52"/>
      <c r="J31" s="52"/>
    </row>
    <row r="32" spans="2:17">
      <c r="B32" s="33"/>
      <c r="C32" s="33"/>
      <c r="D32" s="45"/>
      <c r="E32" s="33"/>
      <c r="F32" s="134"/>
      <c r="G32" s="147" t="s">
        <v>2</v>
      </c>
      <c r="H32" s="147">
        <f>H31*0.22</f>
        <v>0</v>
      </c>
      <c r="I32" s="52"/>
      <c r="J32" s="52"/>
    </row>
    <row r="33" spans="2:10">
      <c r="B33" s="33"/>
      <c r="C33" s="33"/>
      <c r="D33" s="45"/>
      <c r="E33" s="33"/>
      <c r="F33" s="134"/>
      <c r="G33" s="147" t="s">
        <v>3</v>
      </c>
      <c r="H33" s="147">
        <f>H31+H32</f>
        <v>0</v>
      </c>
      <c r="I33" s="52"/>
      <c r="J33" s="52"/>
    </row>
    <row r="34" spans="2:10">
      <c r="B34" s="33" t="s">
        <v>205</v>
      </c>
      <c r="C34" s="33"/>
      <c r="D34" s="45"/>
      <c r="E34" s="33"/>
      <c r="F34" s="134"/>
      <c r="G34" s="51"/>
      <c r="H34" s="148"/>
      <c r="I34" s="52"/>
      <c r="J34" s="52"/>
    </row>
    <row r="35" spans="2:10">
      <c r="B35" s="33" t="s">
        <v>206</v>
      </c>
      <c r="C35" s="33"/>
      <c r="D35" s="45"/>
      <c r="E35" s="33"/>
      <c r="F35" s="134"/>
      <c r="G35" s="51"/>
      <c r="H35" s="148"/>
      <c r="I35" s="52"/>
      <c r="J35" s="52"/>
    </row>
    <row r="36" spans="2:10">
      <c r="B36" s="33"/>
      <c r="C36" s="42" t="s">
        <v>207</v>
      </c>
      <c r="D36" s="43" t="s">
        <v>208</v>
      </c>
      <c r="E36" s="42" t="s">
        <v>24</v>
      </c>
      <c r="F36" s="133">
        <v>3.1</v>
      </c>
      <c r="G36" s="44"/>
      <c r="H36" s="144">
        <f>F36*ROUND(G36,2)</f>
        <v>0</v>
      </c>
      <c r="I36" s="52"/>
      <c r="J36" s="52"/>
    </row>
    <row r="37" spans="2:10">
      <c r="B37" s="33"/>
      <c r="C37" s="33"/>
      <c r="D37" s="45"/>
      <c r="E37" s="33"/>
      <c r="F37" s="134"/>
      <c r="G37" s="147" t="s">
        <v>1</v>
      </c>
      <c r="H37" s="147">
        <f>SUM(H36:H36)</f>
        <v>0</v>
      </c>
      <c r="I37" s="52"/>
      <c r="J37" s="52"/>
    </row>
    <row r="38" spans="2:10">
      <c r="B38" s="33"/>
      <c r="C38" s="33"/>
      <c r="D38" s="45"/>
      <c r="E38" s="33"/>
      <c r="F38" s="134"/>
      <c r="G38" s="147" t="s">
        <v>2</v>
      </c>
      <c r="H38" s="147">
        <f>H37*0.22</f>
        <v>0</v>
      </c>
      <c r="I38" s="52"/>
      <c r="J38" s="52"/>
    </row>
    <row r="39" spans="2:10">
      <c r="B39" s="33"/>
      <c r="C39" s="33"/>
      <c r="D39" s="45"/>
      <c r="E39" s="33"/>
      <c r="F39" s="134"/>
      <c r="G39" s="147" t="s">
        <v>3</v>
      </c>
      <c r="H39" s="147">
        <f>H37+H38</f>
        <v>0</v>
      </c>
      <c r="I39" s="52"/>
      <c r="J39" s="52"/>
    </row>
    <row r="40" spans="2:10">
      <c r="B40" s="33" t="s">
        <v>209</v>
      </c>
      <c r="C40" s="33"/>
      <c r="D40" s="45"/>
      <c r="E40" s="33"/>
      <c r="F40" s="134"/>
      <c r="G40" s="51"/>
      <c r="H40" s="148"/>
      <c r="I40" s="52"/>
      <c r="J40" s="52"/>
    </row>
    <row r="41" spans="2:10" ht="60">
      <c r="B41" s="33"/>
      <c r="C41" s="42" t="s">
        <v>210</v>
      </c>
      <c r="D41" s="43" t="s">
        <v>211</v>
      </c>
      <c r="E41" s="42" t="s">
        <v>212</v>
      </c>
      <c r="F41" s="133">
        <v>150</v>
      </c>
      <c r="G41" s="44"/>
      <c r="H41" s="144">
        <f>F41*ROUND(G41,2)</f>
        <v>0</v>
      </c>
      <c r="I41" s="52"/>
      <c r="J41" s="52"/>
    </row>
    <row r="42" spans="2:10">
      <c r="B42" s="33"/>
      <c r="C42" s="33"/>
      <c r="D42" s="45"/>
      <c r="E42" s="33"/>
      <c r="F42" s="134"/>
      <c r="G42" s="147" t="s">
        <v>1</v>
      </c>
      <c r="H42" s="147">
        <f>SUM(H41:H41)</f>
        <v>0</v>
      </c>
      <c r="I42" s="52"/>
      <c r="J42" s="52"/>
    </row>
    <row r="43" spans="2:10">
      <c r="B43" s="33"/>
      <c r="C43" s="33"/>
      <c r="D43" s="45"/>
      <c r="E43" s="33"/>
      <c r="F43" s="134"/>
      <c r="G43" s="147" t="s">
        <v>2</v>
      </c>
      <c r="H43" s="147">
        <f>H42*0.22</f>
        <v>0</v>
      </c>
      <c r="I43" s="52"/>
      <c r="J43" s="52"/>
    </row>
    <row r="44" spans="2:10">
      <c r="B44" s="33"/>
      <c r="C44" s="33"/>
      <c r="D44" s="45"/>
      <c r="E44" s="33"/>
      <c r="F44" s="134"/>
      <c r="G44" s="147" t="s">
        <v>3</v>
      </c>
      <c r="H44" s="147">
        <f>H42+H43</f>
        <v>0</v>
      </c>
      <c r="I44" s="52"/>
      <c r="J44" s="52"/>
    </row>
    <row r="45" spans="2:10">
      <c r="B45" s="33" t="s">
        <v>213</v>
      </c>
      <c r="C45" s="33"/>
      <c r="D45" s="45"/>
      <c r="E45" s="33"/>
      <c r="F45" s="134"/>
      <c r="G45" s="51"/>
      <c r="H45" s="148"/>
      <c r="I45" s="52"/>
      <c r="J45" s="52"/>
    </row>
    <row r="46" spans="2:10" ht="45">
      <c r="B46" s="33"/>
      <c r="C46" s="34" t="s">
        <v>214</v>
      </c>
      <c r="D46" s="35" t="s">
        <v>215</v>
      </c>
      <c r="E46" s="34" t="s">
        <v>56</v>
      </c>
      <c r="F46" s="132">
        <v>1</v>
      </c>
      <c r="G46" s="36"/>
      <c r="H46" s="139">
        <f t="shared" ref="H46:H48" si="3">F46*ROUND(G46,2)</f>
        <v>0</v>
      </c>
      <c r="I46" s="52"/>
      <c r="J46" s="52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32">
        <v>3</v>
      </c>
      <c r="G47" s="36"/>
      <c r="H47" s="139">
        <f t="shared" si="3"/>
        <v>0</v>
      </c>
      <c r="I47" s="52"/>
      <c r="J47" s="52"/>
    </row>
    <row r="48" spans="2:10" ht="30">
      <c r="B48" s="33"/>
      <c r="C48" s="42" t="s">
        <v>218</v>
      </c>
      <c r="D48" s="43" t="s">
        <v>219</v>
      </c>
      <c r="E48" s="42" t="s">
        <v>24</v>
      </c>
      <c r="F48" s="133">
        <v>1.5</v>
      </c>
      <c r="G48" s="44"/>
      <c r="H48" s="144">
        <f t="shared" si="3"/>
        <v>0</v>
      </c>
      <c r="I48" s="52"/>
      <c r="J48" s="52"/>
    </row>
    <row r="49" spans="2:10">
      <c r="B49" s="33"/>
      <c r="C49" s="33"/>
      <c r="D49" s="45"/>
      <c r="E49" s="33"/>
      <c r="F49" s="134"/>
      <c r="G49" s="147" t="s">
        <v>1</v>
      </c>
      <c r="H49" s="147">
        <f>SUM(H46:H48)</f>
        <v>0</v>
      </c>
      <c r="I49" s="52"/>
      <c r="J49" s="52"/>
    </row>
    <row r="50" spans="2:10">
      <c r="B50" s="33"/>
      <c r="C50" s="33"/>
      <c r="D50" s="45"/>
      <c r="E50" s="33"/>
      <c r="F50" s="134"/>
      <c r="G50" s="147" t="s">
        <v>2</v>
      </c>
      <c r="H50" s="147">
        <f>H49*0.22</f>
        <v>0</v>
      </c>
      <c r="I50" s="52"/>
      <c r="J50" s="52"/>
    </row>
    <row r="51" spans="2:10">
      <c r="B51" s="33"/>
      <c r="C51" s="33"/>
      <c r="D51" s="45"/>
      <c r="E51" s="33"/>
      <c r="F51" s="134"/>
      <c r="G51" s="147" t="s">
        <v>3</v>
      </c>
      <c r="H51" s="147">
        <f>H49+H50</f>
        <v>0</v>
      </c>
      <c r="I51" s="52"/>
      <c r="J51" s="52"/>
    </row>
    <row r="52" spans="2:10">
      <c r="B52" s="33" t="s">
        <v>220</v>
      </c>
      <c r="C52" s="33"/>
      <c r="D52" s="45"/>
      <c r="E52" s="33"/>
      <c r="F52" s="134"/>
      <c r="G52" s="51"/>
      <c r="H52" s="148"/>
      <c r="I52" s="52"/>
      <c r="J52" s="52"/>
    </row>
    <row r="53" spans="2:10" ht="30">
      <c r="B53" s="33"/>
      <c r="C53" s="42" t="s">
        <v>221</v>
      </c>
      <c r="D53" s="43" t="s">
        <v>222</v>
      </c>
      <c r="E53" s="42" t="s">
        <v>37</v>
      </c>
      <c r="F53" s="133">
        <v>12.700000000000001</v>
      </c>
      <c r="G53" s="44"/>
      <c r="H53" s="144">
        <f>F53*ROUND(G53,2)</f>
        <v>0</v>
      </c>
      <c r="I53" s="52"/>
      <c r="J53" s="52"/>
    </row>
    <row r="54" spans="2:10">
      <c r="B54" s="33"/>
      <c r="C54" s="33"/>
      <c r="D54" s="45"/>
      <c r="E54" s="33"/>
      <c r="F54" s="134"/>
      <c r="G54" s="147" t="s">
        <v>1</v>
      </c>
      <c r="H54" s="147">
        <f>SUM(H53:H53)</f>
        <v>0</v>
      </c>
      <c r="I54" s="52"/>
      <c r="J54" s="52"/>
    </row>
    <row r="55" spans="2:10">
      <c r="B55" s="33"/>
      <c r="C55" s="33"/>
      <c r="D55" s="45"/>
      <c r="E55" s="33"/>
      <c r="F55" s="134"/>
      <c r="G55" s="147" t="s">
        <v>2</v>
      </c>
      <c r="H55" s="147">
        <f>H54*0.22</f>
        <v>0</v>
      </c>
      <c r="I55" s="52"/>
      <c r="J55" s="52"/>
    </row>
    <row r="56" spans="2:10">
      <c r="B56" s="33"/>
      <c r="C56" s="33"/>
      <c r="D56" s="45"/>
      <c r="E56" s="33"/>
      <c r="F56" s="134"/>
      <c r="G56" s="147" t="s">
        <v>3</v>
      </c>
      <c r="H56" s="147">
        <f>H54+H55</f>
        <v>0</v>
      </c>
      <c r="I56" s="52"/>
      <c r="J56" s="52"/>
    </row>
    <row r="57" spans="2:10">
      <c r="B57" s="33" t="s">
        <v>223</v>
      </c>
      <c r="C57" s="33"/>
      <c r="D57" s="45"/>
      <c r="E57" s="33"/>
      <c r="F57" s="134"/>
      <c r="G57" s="148"/>
      <c r="H57" s="148"/>
      <c r="I57" s="52"/>
      <c r="J57" s="52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32">
        <v>5</v>
      </c>
      <c r="G58" s="36"/>
      <c r="H58" s="139">
        <f t="shared" ref="H58:H59" si="4">F58*ROUND(G58,2)</f>
        <v>0</v>
      </c>
      <c r="I58" s="52"/>
      <c r="J58" s="52"/>
    </row>
    <row r="59" spans="2:10" ht="30">
      <c r="B59" s="33"/>
      <c r="C59" s="42" t="s">
        <v>226</v>
      </c>
      <c r="D59" s="43" t="s">
        <v>227</v>
      </c>
      <c r="E59" s="42" t="s">
        <v>24</v>
      </c>
      <c r="F59" s="133">
        <v>5</v>
      </c>
      <c r="G59" s="44"/>
      <c r="H59" s="144">
        <f t="shared" si="4"/>
        <v>0</v>
      </c>
      <c r="I59" s="52"/>
      <c r="J59" s="52"/>
    </row>
    <row r="60" spans="2:10">
      <c r="B60" s="33"/>
      <c r="C60" s="33"/>
      <c r="D60" s="45"/>
      <c r="E60" s="33"/>
      <c r="F60" s="134"/>
      <c r="G60" s="147" t="s">
        <v>1</v>
      </c>
      <c r="H60" s="147">
        <f>SUM(H58:H59)</f>
        <v>0</v>
      </c>
      <c r="I60" s="52"/>
      <c r="J60" s="52"/>
    </row>
    <row r="61" spans="2:10">
      <c r="B61" s="33"/>
      <c r="C61" s="33"/>
      <c r="D61" s="45"/>
      <c r="E61" s="33"/>
      <c r="F61" s="134"/>
      <c r="G61" s="147" t="s">
        <v>2</v>
      </c>
      <c r="H61" s="147">
        <f>H60*0.22</f>
        <v>0</v>
      </c>
      <c r="I61" s="52"/>
      <c r="J61" s="52"/>
    </row>
    <row r="62" spans="2:10">
      <c r="B62" s="33"/>
      <c r="C62" s="33"/>
      <c r="D62" s="45"/>
      <c r="E62" s="33"/>
      <c r="F62" s="134"/>
      <c r="G62" s="147" t="s">
        <v>3</v>
      </c>
      <c r="H62" s="147">
        <f>H60+H61</f>
        <v>0</v>
      </c>
      <c r="I62" s="52"/>
      <c r="J62" s="52"/>
    </row>
    <row r="63" spans="2:10">
      <c r="B63" s="33" t="s">
        <v>228</v>
      </c>
      <c r="C63" s="33"/>
      <c r="D63" s="45"/>
      <c r="E63" s="33"/>
      <c r="F63" s="134"/>
      <c r="G63" s="51"/>
      <c r="H63" s="148"/>
      <c r="I63" s="52"/>
      <c r="J63" s="52"/>
    </row>
    <row r="64" spans="2:10" ht="45">
      <c r="B64" s="33"/>
      <c r="C64" s="42" t="s">
        <v>229</v>
      </c>
      <c r="D64" s="43" t="s">
        <v>230</v>
      </c>
      <c r="E64" s="42" t="s">
        <v>24</v>
      </c>
      <c r="F64" s="133">
        <v>12</v>
      </c>
      <c r="G64" s="44"/>
      <c r="H64" s="144">
        <f>F64*ROUND(G64,2)</f>
        <v>0</v>
      </c>
      <c r="I64" s="52"/>
      <c r="J64" s="52"/>
    </row>
    <row r="65" spans="2:10">
      <c r="B65" s="33"/>
      <c r="C65" s="33"/>
      <c r="D65" s="45"/>
      <c r="E65" s="33"/>
      <c r="F65" s="134"/>
      <c r="G65" s="147" t="s">
        <v>1</v>
      </c>
      <c r="H65" s="147">
        <f>SUM(H64:H64)</f>
        <v>0</v>
      </c>
      <c r="I65" s="52"/>
      <c r="J65" s="52"/>
    </row>
    <row r="66" spans="2:10">
      <c r="B66" s="33"/>
      <c r="C66" s="33"/>
      <c r="D66" s="45"/>
      <c r="E66" s="33"/>
      <c r="F66" s="134"/>
      <c r="G66" s="147" t="s">
        <v>2</v>
      </c>
      <c r="H66" s="147">
        <f>H65*0.22</f>
        <v>0</v>
      </c>
      <c r="I66" s="52"/>
      <c r="J66" s="52"/>
    </row>
    <row r="67" spans="2:10">
      <c r="B67" s="33"/>
      <c r="C67" s="33"/>
      <c r="D67" s="45"/>
      <c r="E67" s="33"/>
      <c r="F67" s="134"/>
      <c r="G67" s="147" t="s">
        <v>3</v>
      </c>
      <c r="H67" s="147">
        <f>H65+H66</f>
        <v>0</v>
      </c>
      <c r="I67" s="52"/>
      <c r="J67" s="52"/>
    </row>
    <row r="68" spans="2:10">
      <c r="B68" s="33"/>
      <c r="C68" s="33"/>
      <c r="D68" s="45"/>
      <c r="E68" s="33"/>
      <c r="F68" s="134"/>
      <c r="G68" s="51"/>
      <c r="H68" s="148"/>
      <c r="I68" s="52"/>
      <c r="J68" s="52"/>
    </row>
  </sheetData>
  <sheetProtection password="CA57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58"/>
  <sheetViews>
    <sheetView topLeftCell="A783" zoomScale="85" zoomScaleNormal="85" workbookViewId="0">
      <selection activeCell="J719" sqref="J719"/>
    </sheetView>
  </sheetViews>
  <sheetFormatPr defaultRowHeight="15"/>
  <cols>
    <col min="1" max="1" width="0.85546875" style="47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29" bestFit="1" customWidth="1"/>
    <col min="7" max="7" width="11.7109375" style="32" customWidth="1"/>
    <col min="8" max="8" width="15.7109375" style="32" customWidth="1"/>
    <col min="9" max="9" width="18.5703125" style="52" customWidth="1"/>
    <col min="10" max="10" width="16.28515625" style="52" customWidth="1"/>
    <col min="11" max="11" width="14.140625" style="47" bestFit="1" customWidth="1"/>
    <col min="12" max="12" width="13.140625" style="47" bestFit="1" customWidth="1"/>
    <col min="13" max="244" width="9.140625" style="47"/>
    <col min="245" max="245" width="15.7109375" style="47" customWidth="1"/>
    <col min="246" max="246" width="9.5703125" style="47" customWidth="1"/>
    <col min="247" max="247" width="10.7109375" style="47" customWidth="1"/>
    <col min="248" max="248" width="15.7109375" style="47" customWidth="1"/>
    <col min="249" max="249" width="12.7109375" style="47" customWidth="1"/>
    <col min="250" max="250" width="10.85546875" style="47" customWidth="1"/>
    <col min="251" max="251" width="20.7109375" style="47" customWidth="1"/>
    <col min="252" max="252" width="24.7109375" style="47" customWidth="1"/>
    <col min="253" max="254" width="60.7109375" style="47" customWidth="1"/>
    <col min="255" max="256" width="45.7109375" style="47" customWidth="1"/>
    <col min="257" max="261" width="0" style="47" hidden="1" customWidth="1"/>
    <col min="262" max="500" width="9.140625" style="47"/>
    <col min="501" max="501" width="15.7109375" style="47" customWidth="1"/>
    <col min="502" max="502" width="9.5703125" style="47" customWidth="1"/>
    <col min="503" max="503" width="10.7109375" style="47" customWidth="1"/>
    <col min="504" max="504" width="15.7109375" style="47" customWidth="1"/>
    <col min="505" max="505" width="12.7109375" style="47" customWidth="1"/>
    <col min="506" max="506" width="10.85546875" style="47" customWidth="1"/>
    <col min="507" max="507" width="20.7109375" style="47" customWidth="1"/>
    <col min="508" max="508" width="24.7109375" style="47" customWidth="1"/>
    <col min="509" max="510" width="60.7109375" style="47" customWidth="1"/>
    <col min="511" max="512" width="45.7109375" style="47" customWidth="1"/>
    <col min="513" max="517" width="0" style="47" hidden="1" customWidth="1"/>
    <col min="518" max="756" width="9.140625" style="47"/>
    <col min="757" max="757" width="15.7109375" style="47" customWidth="1"/>
    <col min="758" max="758" width="9.5703125" style="47" customWidth="1"/>
    <col min="759" max="759" width="10.7109375" style="47" customWidth="1"/>
    <col min="760" max="760" width="15.7109375" style="47" customWidth="1"/>
    <col min="761" max="761" width="12.7109375" style="47" customWidth="1"/>
    <col min="762" max="762" width="10.85546875" style="47" customWidth="1"/>
    <col min="763" max="763" width="20.7109375" style="47" customWidth="1"/>
    <col min="764" max="764" width="24.7109375" style="47" customWidth="1"/>
    <col min="765" max="766" width="60.7109375" style="47" customWidth="1"/>
    <col min="767" max="768" width="45.7109375" style="47" customWidth="1"/>
    <col min="769" max="773" width="0" style="47" hidden="1" customWidth="1"/>
    <col min="774" max="1012" width="9.140625" style="47"/>
    <col min="1013" max="1013" width="15.7109375" style="47" customWidth="1"/>
    <col min="1014" max="1014" width="9.5703125" style="47" customWidth="1"/>
    <col min="1015" max="1015" width="10.7109375" style="47" customWidth="1"/>
    <col min="1016" max="1016" width="15.7109375" style="47" customWidth="1"/>
    <col min="1017" max="1017" width="12.7109375" style="47" customWidth="1"/>
    <col min="1018" max="1018" width="10.85546875" style="47" customWidth="1"/>
    <col min="1019" max="1019" width="20.7109375" style="47" customWidth="1"/>
    <col min="1020" max="1020" width="24.7109375" style="47" customWidth="1"/>
    <col min="1021" max="1022" width="60.7109375" style="47" customWidth="1"/>
    <col min="1023" max="1024" width="45.7109375" style="47" customWidth="1"/>
    <col min="1025" max="1029" width="0" style="47" hidden="1" customWidth="1"/>
    <col min="1030" max="1268" width="9.140625" style="47"/>
    <col min="1269" max="1269" width="15.7109375" style="47" customWidth="1"/>
    <col min="1270" max="1270" width="9.5703125" style="47" customWidth="1"/>
    <col min="1271" max="1271" width="10.7109375" style="47" customWidth="1"/>
    <col min="1272" max="1272" width="15.7109375" style="47" customWidth="1"/>
    <col min="1273" max="1273" width="12.7109375" style="47" customWidth="1"/>
    <col min="1274" max="1274" width="10.85546875" style="47" customWidth="1"/>
    <col min="1275" max="1275" width="20.7109375" style="47" customWidth="1"/>
    <col min="1276" max="1276" width="24.7109375" style="47" customWidth="1"/>
    <col min="1277" max="1278" width="60.7109375" style="47" customWidth="1"/>
    <col min="1279" max="1280" width="45.7109375" style="47" customWidth="1"/>
    <col min="1281" max="1285" width="0" style="47" hidden="1" customWidth="1"/>
    <col min="1286" max="1524" width="9.140625" style="47"/>
    <col min="1525" max="1525" width="15.7109375" style="47" customWidth="1"/>
    <col min="1526" max="1526" width="9.5703125" style="47" customWidth="1"/>
    <col min="1527" max="1527" width="10.7109375" style="47" customWidth="1"/>
    <col min="1528" max="1528" width="15.7109375" style="47" customWidth="1"/>
    <col min="1529" max="1529" width="12.7109375" style="47" customWidth="1"/>
    <col min="1530" max="1530" width="10.85546875" style="47" customWidth="1"/>
    <col min="1531" max="1531" width="20.7109375" style="47" customWidth="1"/>
    <col min="1532" max="1532" width="24.7109375" style="47" customWidth="1"/>
    <col min="1533" max="1534" width="60.7109375" style="47" customWidth="1"/>
    <col min="1535" max="1536" width="45.7109375" style="47" customWidth="1"/>
    <col min="1537" max="1541" width="0" style="47" hidden="1" customWidth="1"/>
    <col min="1542" max="1780" width="9.140625" style="47"/>
    <col min="1781" max="1781" width="15.7109375" style="47" customWidth="1"/>
    <col min="1782" max="1782" width="9.5703125" style="47" customWidth="1"/>
    <col min="1783" max="1783" width="10.7109375" style="47" customWidth="1"/>
    <col min="1784" max="1784" width="15.7109375" style="47" customWidth="1"/>
    <col min="1785" max="1785" width="12.7109375" style="47" customWidth="1"/>
    <col min="1786" max="1786" width="10.85546875" style="47" customWidth="1"/>
    <col min="1787" max="1787" width="20.7109375" style="47" customWidth="1"/>
    <col min="1788" max="1788" width="24.7109375" style="47" customWidth="1"/>
    <col min="1789" max="1790" width="60.7109375" style="47" customWidth="1"/>
    <col min="1791" max="1792" width="45.7109375" style="47" customWidth="1"/>
    <col min="1793" max="1797" width="0" style="47" hidden="1" customWidth="1"/>
    <col min="1798" max="2036" width="9.140625" style="47"/>
    <col min="2037" max="2037" width="15.7109375" style="47" customWidth="1"/>
    <col min="2038" max="2038" width="9.5703125" style="47" customWidth="1"/>
    <col min="2039" max="2039" width="10.7109375" style="47" customWidth="1"/>
    <col min="2040" max="2040" width="15.7109375" style="47" customWidth="1"/>
    <col min="2041" max="2041" width="12.7109375" style="47" customWidth="1"/>
    <col min="2042" max="2042" width="10.85546875" style="47" customWidth="1"/>
    <col min="2043" max="2043" width="20.7109375" style="47" customWidth="1"/>
    <col min="2044" max="2044" width="24.7109375" style="47" customWidth="1"/>
    <col min="2045" max="2046" width="60.7109375" style="47" customWidth="1"/>
    <col min="2047" max="2048" width="45.7109375" style="47" customWidth="1"/>
    <col min="2049" max="2053" width="0" style="47" hidden="1" customWidth="1"/>
    <col min="2054" max="2292" width="9.140625" style="47"/>
    <col min="2293" max="2293" width="15.7109375" style="47" customWidth="1"/>
    <col min="2294" max="2294" width="9.5703125" style="47" customWidth="1"/>
    <col min="2295" max="2295" width="10.7109375" style="47" customWidth="1"/>
    <col min="2296" max="2296" width="15.7109375" style="47" customWidth="1"/>
    <col min="2297" max="2297" width="12.7109375" style="47" customWidth="1"/>
    <col min="2298" max="2298" width="10.85546875" style="47" customWidth="1"/>
    <col min="2299" max="2299" width="20.7109375" style="47" customWidth="1"/>
    <col min="2300" max="2300" width="24.7109375" style="47" customWidth="1"/>
    <col min="2301" max="2302" width="60.7109375" style="47" customWidth="1"/>
    <col min="2303" max="2304" width="45.7109375" style="47" customWidth="1"/>
    <col min="2305" max="2309" width="0" style="47" hidden="1" customWidth="1"/>
    <col min="2310" max="2548" width="9.140625" style="47"/>
    <col min="2549" max="2549" width="15.7109375" style="47" customWidth="1"/>
    <col min="2550" max="2550" width="9.5703125" style="47" customWidth="1"/>
    <col min="2551" max="2551" width="10.7109375" style="47" customWidth="1"/>
    <col min="2552" max="2552" width="15.7109375" style="47" customWidth="1"/>
    <col min="2553" max="2553" width="12.7109375" style="47" customWidth="1"/>
    <col min="2554" max="2554" width="10.85546875" style="47" customWidth="1"/>
    <col min="2555" max="2555" width="20.7109375" style="47" customWidth="1"/>
    <col min="2556" max="2556" width="24.7109375" style="47" customWidth="1"/>
    <col min="2557" max="2558" width="60.7109375" style="47" customWidth="1"/>
    <col min="2559" max="2560" width="45.7109375" style="47" customWidth="1"/>
    <col min="2561" max="2565" width="0" style="47" hidden="1" customWidth="1"/>
    <col min="2566" max="2804" width="9.140625" style="47"/>
    <col min="2805" max="2805" width="15.7109375" style="47" customWidth="1"/>
    <col min="2806" max="2806" width="9.5703125" style="47" customWidth="1"/>
    <col min="2807" max="2807" width="10.7109375" style="47" customWidth="1"/>
    <col min="2808" max="2808" width="15.7109375" style="47" customWidth="1"/>
    <col min="2809" max="2809" width="12.7109375" style="47" customWidth="1"/>
    <col min="2810" max="2810" width="10.85546875" style="47" customWidth="1"/>
    <col min="2811" max="2811" width="20.7109375" style="47" customWidth="1"/>
    <col min="2812" max="2812" width="24.7109375" style="47" customWidth="1"/>
    <col min="2813" max="2814" width="60.7109375" style="47" customWidth="1"/>
    <col min="2815" max="2816" width="45.7109375" style="47" customWidth="1"/>
    <col min="2817" max="2821" width="0" style="47" hidden="1" customWidth="1"/>
    <col min="2822" max="3060" width="9.140625" style="47"/>
    <col min="3061" max="3061" width="15.7109375" style="47" customWidth="1"/>
    <col min="3062" max="3062" width="9.5703125" style="47" customWidth="1"/>
    <col min="3063" max="3063" width="10.7109375" style="47" customWidth="1"/>
    <col min="3064" max="3064" width="15.7109375" style="47" customWidth="1"/>
    <col min="3065" max="3065" width="12.7109375" style="47" customWidth="1"/>
    <col min="3066" max="3066" width="10.85546875" style="47" customWidth="1"/>
    <col min="3067" max="3067" width="20.7109375" style="47" customWidth="1"/>
    <col min="3068" max="3068" width="24.7109375" style="47" customWidth="1"/>
    <col min="3069" max="3070" width="60.7109375" style="47" customWidth="1"/>
    <col min="3071" max="3072" width="45.7109375" style="47" customWidth="1"/>
    <col min="3073" max="3077" width="0" style="47" hidden="1" customWidth="1"/>
    <col min="3078" max="3316" width="9.140625" style="47"/>
    <col min="3317" max="3317" width="15.7109375" style="47" customWidth="1"/>
    <col min="3318" max="3318" width="9.5703125" style="47" customWidth="1"/>
    <col min="3319" max="3319" width="10.7109375" style="47" customWidth="1"/>
    <col min="3320" max="3320" width="15.7109375" style="47" customWidth="1"/>
    <col min="3321" max="3321" width="12.7109375" style="47" customWidth="1"/>
    <col min="3322" max="3322" width="10.85546875" style="47" customWidth="1"/>
    <col min="3323" max="3323" width="20.7109375" style="47" customWidth="1"/>
    <col min="3324" max="3324" width="24.7109375" style="47" customWidth="1"/>
    <col min="3325" max="3326" width="60.7109375" style="47" customWidth="1"/>
    <col min="3327" max="3328" width="45.7109375" style="47" customWidth="1"/>
    <col min="3329" max="3333" width="0" style="47" hidden="1" customWidth="1"/>
    <col min="3334" max="3572" width="9.140625" style="47"/>
    <col min="3573" max="3573" width="15.7109375" style="47" customWidth="1"/>
    <col min="3574" max="3574" width="9.5703125" style="47" customWidth="1"/>
    <col min="3575" max="3575" width="10.7109375" style="47" customWidth="1"/>
    <col min="3576" max="3576" width="15.7109375" style="47" customWidth="1"/>
    <col min="3577" max="3577" width="12.7109375" style="47" customWidth="1"/>
    <col min="3578" max="3578" width="10.85546875" style="47" customWidth="1"/>
    <col min="3579" max="3579" width="20.7109375" style="47" customWidth="1"/>
    <col min="3580" max="3580" width="24.7109375" style="47" customWidth="1"/>
    <col min="3581" max="3582" width="60.7109375" style="47" customWidth="1"/>
    <col min="3583" max="3584" width="45.7109375" style="47" customWidth="1"/>
    <col min="3585" max="3589" width="0" style="47" hidden="1" customWidth="1"/>
    <col min="3590" max="3828" width="9.140625" style="47"/>
    <col min="3829" max="3829" width="15.7109375" style="47" customWidth="1"/>
    <col min="3830" max="3830" width="9.5703125" style="47" customWidth="1"/>
    <col min="3831" max="3831" width="10.7109375" style="47" customWidth="1"/>
    <col min="3832" max="3832" width="15.7109375" style="47" customWidth="1"/>
    <col min="3833" max="3833" width="12.7109375" style="47" customWidth="1"/>
    <col min="3834" max="3834" width="10.85546875" style="47" customWidth="1"/>
    <col min="3835" max="3835" width="20.7109375" style="47" customWidth="1"/>
    <col min="3836" max="3836" width="24.7109375" style="47" customWidth="1"/>
    <col min="3837" max="3838" width="60.7109375" style="47" customWidth="1"/>
    <col min="3839" max="3840" width="45.7109375" style="47" customWidth="1"/>
    <col min="3841" max="3845" width="0" style="47" hidden="1" customWidth="1"/>
    <col min="3846" max="4084" width="9.140625" style="47"/>
    <col min="4085" max="4085" width="15.7109375" style="47" customWidth="1"/>
    <col min="4086" max="4086" width="9.5703125" style="47" customWidth="1"/>
    <col min="4087" max="4087" width="10.7109375" style="47" customWidth="1"/>
    <col min="4088" max="4088" width="15.7109375" style="47" customWidth="1"/>
    <col min="4089" max="4089" width="12.7109375" style="47" customWidth="1"/>
    <col min="4090" max="4090" width="10.85546875" style="47" customWidth="1"/>
    <col min="4091" max="4091" width="20.7109375" style="47" customWidth="1"/>
    <col min="4092" max="4092" width="24.7109375" style="47" customWidth="1"/>
    <col min="4093" max="4094" width="60.7109375" style="47" customWidth="1"/>
    <col min="4095" max="4096" width="45.7109375" style="47" customWidth="1"/>
    <col min="4097" max="4101" width="0" style="47" hidden="1" customWidth="1"/>
    <col min="4102" max="4340" width="9.140625" style="47"/>
    <col min="4341" max="4341" width="15.7109375" style="47" customWidth="1"/>
    <col min="4342" max="4342" width="9.5703125" style="47" customWidth="1"/>
    <col min="4343" max="4343" width="10.7109375" style="47" customWidth="1"/>
    <col min="4344" max="4344" width="15.7109375" style="47" customWidth="1"/>
    <col min="4345" max="4345" width="12.7109375" style="47" customWidth="1"/>
    <col min="4346" max="4346" width="10.85546875" style="47" customWidth="1"/>
    <col min="4347" max="4347" width="20.7109375" style="47" customWidth="1"/>
    <col min="4348" max="4348" width="24.7109375" style="47" customWidth="1"/>
    <col min="4349" max="4350" width="60.7109375" style="47" customWidth="1"/>
    <col min="4351" max="4352" width="45.7109375" style="47" customWidth="1"/>
    <col min="4353" max="4357" width="0" style="47" hidden="1" customWidth="1"/>
    <col min="4358" max="4596" width="9.140625" style="47"/>
    <col min="4597" max="4597" width="15.7109375" style="47" customWidth="1"/>
    <col min="4598" max="4598" width="9.5703125" style="47" customWidth="1"/>
    <col min="4599" max="4599" width="10.7109375" style="47" customWidth="1"/>
    <col min="4600" max="4600" width="15.7109375" style="47" customWidth="1"/>
    <col min="4601" max="4601" width="12.7109375" style="47" customWidth="1"/>
    <col min="4602" max="4602" width="10.85546875" style="47" customWidth="1"/>
    <col min="4603" max="4603" width="20.7109375" style="47" customWidth="1"/>
    <col min="4604" max="4604" width="24.7109375" style="47" customWidth="1"/>
    <col min="4605" max="4606" width="60.7109375" style="47" customWidth="1"/>
    <col min="4607" max="4608" width="45.7109375" style="47" customWidth="1"/>
    <col min="4609" max="4613" width="0" style="47" hidden="1" customWidth="1"/>
    <col min="4614" max="4852" width="9.140625" style="47"/>
    <col min="4853" max="4853" width="15.7109375" style="47" customWidth="1"/>
    <col min="4854" max="4854" width="9.5703125" style="47" customWidth="1"/>
    <col min="4855" max="4855" width="10.7109375" style="47" customWidth="1"/>
    <col min="4856" max="4856" width="15.7109375" style="47" customWidth="1"/>
    <col min="4857" max="4857" width="12.7109375" style="47" customWidth="1"/>
    <col min="4858" max="4858" width="10.85546875" style="47" customWidth="1"/>
    <col min="4859" max="4859" width="20.7109375" style="47" customWidth="1"/>
    <col min="4860" max="4860" width="24.7109375" style="47" customWidth="1"/>
    <col min="4861" max="4862" width="60.7109375" style="47" customWidth="1"/>
    <col min="4863" max="4864" width="45.7109375" style="47" customWidth="1"/>
    <col min="4865" max="4869" width="0" style="47" hidden="1" customWidth="1"/>
    <col min="4870" max="5108" width="9.140625" style="47"/>
    <col min="5109" max="5109" width="15.7109375" style="47" customWidth="1"/>
    <col min="5110" max="5110" width="9.5703125" style="47" customWidth="1"/>
    <col min="5111" max="5111" width="10.7109375" style="47" customWidth="1"/>
    <col min="5112" max="5112" width="15.7109375" style="47" customWidth="1"/>
    <col min="5113" max="5113" width="12.7109375" style="47" customWidth="1"/>
    <col min="5114" max="5114" width="10.85546875" style="47" customWidth="1"/>
    <col min="5115" max="5115" width="20.7109375" style="47" customWidth="1"/>
    <col min="5116" max="5116" width="24.7109375" style="47" customWidth="1"/>
    <col min="5117" max="5118" width="60.7109375" style="47" customWidth="1"/>
    <col min="5119" max="5120" width="45.7109375" style="47" customWidth="1"/>
    <col min="5121" max="5125" width="0" style="47" hidden="1" customWidth="1"/>
    <col min="5126" max="5364" width="9.140625" style="47"/>
    <col min="5365" max="5365" width="15.7109375" style="47" customWidth="1"/>
    <col min="5366" max="5366" width="9.5703125" style="47" customWidth="1"/>
    <col min="5367" max="5367" width="10.7109375" style="47" customWidth="1"/>
    <col min="5368" max="5368" width="15.7109375" style="47" customWidth="1"/>
    <col min="5369" max="5369" width="12.7109375" style="47" customWidth="1"/>
    <col min="5370" max="5370" width="10.85546875" style="47" customWidth="1"/>
    <col min="5371" max="5371" width="20.7109375" style="47" customWidth="1"/>
    <col min="5372" max="5372" width="24.7109375" style="47" customWidth="1"/>
    <col min="5373" max="5374" width="60.7109375" style="47" customWidth="1"/>
    <col min="5375" max="5376" width="45.7109375" style="47" customWidth="1"/>
    <col min="5377" max="5381" width="0" style="47" hidden="1" customWidth="1"/>
    <col min="5382" max="5620" width="9.140625" style="47"/>
    <col min="5621" max="5621" width="15.7109375" style="47" customWidth="1"/>
    <col min="5622" max="5622" width="9.5703125" style="47" customWidth="1"/>
    <col min="5623" max="5623" width="10.7109375" style="47" customWidth="1"/>
    <col min="5624" max="5624" width="15.7109375" style="47" customWidth="1"/>
    <col min="5625" max="5625" width="12.7109375" style="47" customWidth="1"/>
    <col min="5626" max="5626" width="10.85546875" style="47" customWidth="1"/>
    <col min="5627" max="5627" width="20.7109375" style="47" customWidth="1"/>
    <col min="5628" max="5628" width="24.7109375" style="47" customWidth="1"/>
    <col min="5629" max="5630" width="60.7109375" style="47" customWidth="1"/>
    <col min="5631" max="5632" width="45.7109375" style="47" customWidth="1"/>
    <col min="5633" max="5637" width="0" style="47" hidden="1" customWidth="1"/>
    <col min="5638" max="5876" width="9.140625" style="47"/>
    <col min="5877" max="5877" width="15.7109375" style="47" customWidth="1"/>
    <col min="5878" max="5878" width="9.5703125" style="47" customWidth="1"/>
    <col min="5879" max="5879" width="10.7109375" style="47" customWidth="1"/>
    <col min="5880" max="5880" width="15.7109375" style="47" customWidth="1"/>
    <col min="5881" max="5881" width="12.7109375" style="47" customWidth="1"/>
    <col min="5882" max="5882" width="10.85546875" style="47" customWidth="1"/>
    <col min="5883" max="5883" width="20.7109375" style="47" customWidth="1"/>
    <col min="5884" max="5884" width="24.7109375" style="47" customWidth="1"/>
    <col min="5885" max="5886" width="60.7109375" style="47" customWidth="1"/>
    <col min="5887" max="5888" width="45.7109375" style="47" customWidth="1"/>
    <col min="5889" max="5893" width="0" style="47" hidden="1" customWidth="1"/>
    <col min="5894" max="6132" width="9.140625" style="47"/>
    <col min="6133" max="6133" width="15.7109375" style="47" customWidth="1"/>
    <col min="6134" max="6134" width="9.5703125" style="47" customWidth="1"/>
    <col min="6135" max="6135" width="10.7109375" style="47" customWidth="1"/>
    <col min="6136" max="6136" width="15.7109375" style="47" customWidth="1"/>
    <col min="6137" max="6137" width="12.7109375" style="47" customWidth="1"/>
    <col min="6138" max="6138" width="10.85546875" style="47" customWidth="1"/>
    <col min="6139" max="6139" width="20.7109375" style="47" customWidth="1"/>
    <col min="6140" max="6140" width="24.7109375" style="47" customWidth="1"/>
    <col min="6141" max="6142" width="60.7109375" style="47" customWidth="1"/>
    <col min="6143" max="6144" width="45.7109375" style="47" customWidth="1"/>
    <col min="6145" max="6149" width="0" style="47" hidden="1" customWidth="1"/>
    <col min="6150" max="6388" width="9.140625" style="47"/>
    <col min="6389" max="6389" width="15.7109375" style="47" customWidth="1"/>
    <col min="6390" max="6390" width="9.5703125" style="47" customWidth="1"/>
    <col min="6391" max="6391" width="10.7109375" style="47" customWidth="1"/>
    <col min="6392" max="6392" width="15.7109375" style="47" customWidth="1"/>
    <col min="6393" max="6393" width="12.7109375" style="47" customWidth="1"/>
    <col min="6394" max="6394" width="10.85546875" style="47" customWidth="1"/>
    <col min="6395" max="6395" width="20.7109375" style="47" customWidth="1"/>
    <col min="6396" max="6396" width="24.7109375" style="47" customWidth="1"/>
    <col min="6397" max="6398" width="60.7109375" style="47" customWidth="1"/>
    <col min="6399" max="6400" width="45.7109375" style="47" customWidth="1"/>
    <col min="6401" max="6405" width="0" style="47" hidden="1" customWidth="1"/>
    <col min="6406" max="6644" width="9.140625" style="47"/>
    <col min="6645" max="6645" width="15.7109375" style="47" customWidth="1"/>
    <col min="6646" max="6646" width="9.5703125" style="47" customWidth="1"/>
    <col min="6647" max="6647" width="10.7109375" style="47" customWidth="1"/>
    <col min="6648" max="6648" width="15.7109375" style="47" customWidth="1"/>
    <col min="6649" max="6649" width="12.7109375" style="47" customWidth="1"/>
    <col min="6650" max="6650" width="10.85546875" style="47" customWidth="1"/>
    <col min="6651" max="6651" width="20.7109375" style="47" customWidth="1"/>
    <col min="6652" max="6652" width="24.7109375" style="47" customWidth="1"/>
    <col min="6653" max="6654" width="60.7109375" style="47" customWidth="1"/>
    <col min="6655" max="6656" width="45.7109375" style="47" customWidth="1"/>
    <col min="6657" max="6661" width="0" style="47" hidden="1" customWidth="1"/>
    <col min="6662" max="6900" width="9.140625" style="47"/>
    <col min="6901" max="6901" width="15.7109375" style="47" customWidth="1"/>
    <col min="6902" max="6902" width="9.5703125" style="47" customWidth="1"/>
    <col min="6903" max="6903" width="10.7109375" style="47" customWidth="1"/>
    <col min="6904" max="6904" width="15.7109375" style="47" customWidth="1"/>
    <col min="6905" max="6905" width="12.7109375" style="47" customWidth="1"/>
    <col min="6906" max="6906" width="10.85546875" style="47" customWidth="1"/>
    <col min="6907" max="6907" width="20.7109375" style="47" customWidth="1"/>
    <col min="6908" max="6908" width="24.7109375" style="47" customWidth="1"/>
    <col min="6909" max="6910" width="60.7109375" style="47" customWidth="1"/>
    <col min="6911" max="6912" width="45.7109375" style="47" customWidth="1"/>
    <col min="6913" max="6917" width="0" style="47" hidden="1" customWidth="1"/>
    <col min="6918" max="7156" width="9.140625" style="47"/>
    <col min="7157" max="7157" width="15.7109375" style="47" customWidth="1"/>
    <col min="7158" max="7158" width="9.5703125" style="47" customWidth="1"/>
    <col min="7159" max="7159" width="10.7109375" style="47" customWidth="1"/>
    <col min="7160" max="7160" width="15.7109375" style="47" customWidth="1"/>
    <col min="7161" max="7161" width="12.7109375" style="47" customWidth="1"/>
    <col min="7162" max="7162" width="10.85546875" style="47" customWidth="1"/>
    <col min="7163" max="7163" width="20.7109375" style="47" customWidth="1"/>
    <col min="7164" max="7164" width="24.7109375" style="47" customWidth="1"/>
    <col min="7165" max="7166" width="60.7109375" style="47" customWidth="1"/>
    <col min="7167" max="7168" width="45.7109375" style="47" customWidth="1"/>
    <col min="7169" max="7173" width="0" style="47" hidden="1" customWidth="1"/>
    <col min="7174" max="7412" width="9.140625" style="47"/>
    <col min="7413" max="7413" width="15.7109375" style="47" customWidth="1"/>
    <col min="7414" max="7414" width="9.5703125" style="47" customWidth="1"/>
    <col min="7415" max="7415" width="10.7109375" style="47" customWidth="1"/>
    <col min="7416" max="7416" width="15.7109375" style="47" customWidth="1"/>
    <col min="7417" max="7417" width="12.7109375" style="47" customWidth="1"/>
    <col min="7418" max="7418" width="10.85546875" style="47" customWidth="1"/>
    <col min="7419" max="7419" width="20.7109375" style="47" customWidth="1"/>
    <col min="7420" max="7420" width="24.7109375" style="47" customWidth="1"/>
    <col min="7421" max="7422" width="60.7109375" style="47" customWidth="1"/>
    <col min="7423" max="7424" width="45.7109375" style="47" customWidth="1"/>
    <col min="7425" max="7429" width="0" style="47" hidden="1" customWidth="1"/>
    <col min="7430" max="7668" width="9.140625" style="47"/>
    <col min="7669" max="7669" width="15.7109375" style="47" customWidth="1"/>
    <col min="7670" max="7670" width="9.5703125" style="47" customWidth="1"/>
    <col min="7671" max="7671" width="10.7109375" style="47" customWidth="1"/>
    <col min="7672" max="7672" width="15.7109375" style="47" customWidth="1"/>
    <col min="7673" max="7673" width="12.7109375" style="47" customWidth="1"/>
    <col min="7674" max="7674" width="10.85546875" style="47" customWidth="1"/>
    <col min="7675" max="7675" width="20.7109375" style="47" customWidth="1"/>
    <col min="7676" max="7676" width="24.7109375" style="47" customWidth="1"/>
    <col min="7677" max="7678" width="60.7109375" style="47" customWidth="1"/>
    <col min="7679" max="7680" width="45.7109375" style="47" customWidth="1"/>
    <col min="7681" max="7685" width="0" style="47" hidden="1" customWidth="1"/>
    <col min="7686" max="7924" width="9.140625" style="47"/>
    <col min="7925" max="7925" width="15.7109375" style="47" customWidth="1"/>
    <col min="7926" max="7926" width="9.5703125" style="47" customWidth="1"/>
    <col min="7927" max="7927" width="10.7109375" style="47" customWidth="1"/>
    <col min="7928" max="7928" width="15.7109375" style="47" customWidth="1"/>
    <col min="7929" max="7929" width="12.7109375" style="47" customWidth="1"/>
    <col min="7930" max="7930" width="10.85546875" style="47" customWidth="1"/>
    <col min="7931" max="7931" width="20.7109375" style="47" customWidth="1"/>
    <col min="7932" max="7932" width="24.7109375" style="47" customWidth="1"/>
    <col min="7933" max="7934" width="60.7109375" style="47" customWidth="1"/>
    <col min="7935" max="7936" width="45.7109375" style="47" customWidth="1"/>
    <col min="7937" max="7941" width="0" style="47" hidden="1" customWidth="1"/>
    <col min="7942" max="8180" width="9.140625" style="47"/>
    <col min="8181" max="8181" width="15.7109375" style="47" customWidth="1"/>
    <col min="8182" max="8182" width="9.5703125" style="47" customWidth="1"/>
    <col min="8183" max="8183" width="10.7109375" style="47" customWidth="1"/>
    <col min="8184" max="8184" width="15.7109375" style="47" customWidth="1"/>
    <col min="8185" max="8185" width="12.7109375" style="47" customWidth="1"/>
    <col min="8186" max="8186" width="10.85546875" style="47" customWidth="1"/>
    <col min="8187" max="8187" width="20.7109375" style="47" customWidth="1"/>
    <col min="8188" max="8188" width="24.7109375" style="47" customWidth="1"/>
    <col min="8189" max="8190" width="60.7109375" style="47" customWidth="1"/>
    <col min="8191" max="8192" width="45.7109375" style="47" customWidth="1"/>
    <col min="8193" max="8197" width="0" style="47" hidden="1" customWidth="1"/>
    <col min="8198" max="8436" width="9.140625" style="47"/>
    <col min="8437" max="8437" width="15.7109375" style="47" customWidth="1"/>
    <col min="8438" max="8438" width="9.5703125" style="47" customWidth="1"/>
    <col min="8439" max="8439" width="10.7109375" style="47" customWidth="1"/>
    <col min="8440" max="8440" width="15.7109375" style="47" customWidth="1"/>
    <col min="8441" max="8441" width="12.7109375" style="47" customWidth="1"/>
    <col min="8442" max="8442" width="10.85546875" style="47" customWidth="1"/>
    <col min="8443" max="8443" width="20.7109375" style="47" customWidth="1"/>
    <col min="8444" max="8444" width="24.7109375" style="47" customWidth="1"/>
    <col min="8445" max="8446" width="60.7109375" style="47" customWidth="1"/>
    <col min="8447" max="8448" width="45.7109375" style="47" customWidth="1"/>
    <col min="8449" max="8453" width="0" style="47" hidden="1" customWidth="1"/>
    <col min="8454" max="8692" width="9.140625" style="47"/>
    <col min="8693" max="8693" width="15.7109375" style="47" customWidth="1"/>
    <col min="8694" max="8694" width="9.5703125" style="47" customWidth="1"/>
    <col min="8695" max="8695" width="10.7109375" style="47" customWidth="1"/>
    <col min="8696" max="8696" width="15.7109375" style="47" customWidth="1"/>
    <col min="8697" max="8697" width="12.7109375" style="47" customWidth="1"/>
    <col min="8698" max="8698" width="10.85546875" style="47" customWidth="1"/>
    <col min="8699" max="8699" width="20.7109375" style="47" customWidth="1"/>
    <col min="8700" max="8700" width="24.7109375" style="47" customWidth="1"/>
    <col min="8701" max="8702" width="60.7109375" style="47" customWidth="1"/>
    <col min="8703" max="8704" width="45.7109375" style="47" customWidth="1"/>
    <col min="8705" max="8709" width="0" style="47" hidden="1" customWidth="1"/>
    <col min="8710" max="8948" width="9.140625" style="47"/>
    <col min="8949" max="8949" width="15.7109375" style="47" customWidth="1"/>
    <col min="8950" max="8950" width="9.5703125" style="47" customWidth="1"/>
    <col min="8951" max="8951" width="10.7109375" style="47" customWidth="1"/>
    <col min="8952" max="8952" width="15.7109375" style="47" customWidth="1"/>
    <col min="8953" max="8953" width="12.7109375" style="47" customWidth="1"/>
    <col min="8954" max="8954" width="10.85546875" style="47" customWidth="1"/>
    <col min="8955" max="8955" width="20.7109375" style="47" customWidth="1"/>
    <col min="8956" max="8956" width="24.7109375" style="47" customWidth="1"/>
    <col min="8957" max="8958" width="60.7109375" style="47" customWidth="1"/>
    <col min="8959" max="8960" width="45.7109375" style="47" customWidth="1"/>
    <col min="8961" max="8965" width="0" style="47" hidden="1" customWidth="1"/>
    <col min="8966" max="9204" width="9.140625" style="47"/>
    <col min="9205" max="9205" width="15.7109375" style="47" customWidth="1"/>
    <col min="9206" max="9206" width="9.5703125" style="47" customWidth="1"/>
    <col min="9207" max="9207" width="10.7109375" style="47" customWidth="1"/>
    <col min="9208" max="9208" width="15.7109375" style="47" customWidth="1"/>
    <col min="9209" max="9209" width="12.7109375" style="47" customWidth="1"/>
    <col min="9210" max="9210" width="10.85546875" style="47" customWidth="1"/>
    <col min="9211" max="9211" width="20.7109375" style="47" customWidth="1"/>
    <col min="9212" max="9212" width="24.7109375" style="47" customWidth="1"/>
    <col min="9213" max="9214" width="60.7109375" style="47" customWidth="1"/>
    <col min="9215" max="9216" width="45.7109375" style="47" customWidth="1"/>
    <col min="9217" max="9221" width="0" style="47" hidden="1" customWidth="1"/>
    <col min="9222" max="9460" width="9.140625" style="47"/>
    <col min="9461" max="9461" width="15.7109375" style="47" customWidth="1"/>
    <col min="9462" max="9462" width="9.5703125" style="47" customWidth="1"/>
    <col min="9463" max="9463" width="10.7109375" style="47" customWidth="1"/>
    <col min="9464" max="9464" width="15.7109375" style="47" customWidth="1"/>
    <col min="9465" max="9465" width="12.7109375" style="47" customWidth="1"/>
    <col min="9466" max="9466" width="10.85546875" style="47" customWidth="1"/>
    <col min="9467" max="9467" width="20.7109375" style="47" customWidth="1"/>
    <col min="9468" max="9468" width="24.7109375" style="47" customWidth="1"/>
    <col min="9469" max="9470" width="60.7109375" style="47" customWidth="1"/>
    <col min="9471" max="9472" width="45.7109375" style="47" customWidth="1"/>
    <col min="9473" max="9477" width="0" style="47" hidden="1" customWidth="1"/>
    <col min="9478" max="9716" width="9.140625" style="47"/>
    <col min="9717" max="9717" width="15.7109375" style="47" customWidth="1"/>
    <col min="9718" max="9718" width="9.5703125" style="47" customWidth="1"/>
    <col min="9719" max="9719" width="10.7109375" style="47" customWidth="1"/>
    <col min="9720" max="9720" width="15.7109375" style="47" customWidth="1"/>
    <col min="9721" max="9721" width="12.7109375" style="47" customWidth="1"/>
    <col min="9722" max="9722" width="10.85546875" style="47" customWidth="1"/>
    <col min="9723" max="9723" width="20.7109375" style="47" customWidth="1"/>
    <col min="9724" max="9724" width="24.7109375" style="47" customWidth="1"/>
    <col min="9725" max="9726" width="60.7109375" style="47" customWidth="1"/>
    <col min="9727" max="9728" width="45.7109375" style="47" customWidth="1"/>
    <col min="9729" max="9733" width="0" style="47" hidden="1" customWidth="1"/>
    <col min="9734" max="9972" width="9.140625" style="47"/>
    <col min="9973" max="9973" width="15.7109375" style="47" customWidth="1"/>
    <col min="9974" max="9974" width="9.5703125" style="47" customWidth="1"/>
    <col min="9975" max="9975" width="10.7109375" style="47" customWidth="1"/>
    <col min="9976" max="9976" width="15.7109375" style="47" customWidth="1"/>
    <col min="9977" max="9977" width="12.7109375" style="47" customWidth="1"/>
    <col min="9978" max="9978" width="10.85546875" style="47" customWidth="1"/>
    <col min="9979" max="9979" width="20.7109375" style="47" customWidth="1"/>
    <col min="9980" max="9980" width="24.7109375" style="47" customWidth="1"/>
    <col min="9981" max="9982" width="60.7109375" style="47" customWidth="1"/>
    <col min="9983" max="9984" width="45.7109375" style="47" customWidth="1"/>
    <col min="9985" max="9989" width="0" style="47" hidden="1" customWidth="1"/>
    <col min="9990" max="10228" width="9.140625" style="47"/>
    <col min="10229" max="10229" width="15.7109375" style="47" customWidth="1"/>
    <col min="10230" max="10230" width="9.5703125" style="47" customWidth="1"/>
    <col min="10231" max="10231" width="10.7109375" style="47" customWidth="1"/>
    <col min="10232" max="10232" width="15.7109375" style="47" customWidth="1"/>
    <col min="10233" max="10233" width="12.7109375" style="47" customWidth="1"/>
    <col min="10234" max="10234" width="10.85546875" style="47" customWidth="1"/>
    <col min="10235" max="10235" width="20.7109375" style="47" customWidth="1"/>
    <col min="10236" max="10236" width="24.7109375" style="47" customWidth="1"/>
    <col min="10237" max="10238" width="60.7109375" style="47" customWidth="1"/>
    <col min="10239" max="10240" width="45.7109375" style="47" customWidth="1"/>
    <col min="10241" max="10245" width="0" style="47" hidden="1" customWidth="1"/>
    <col min="10246" max="10484" width="9.140625" style="47"/>
    <col min="10485" max="10485" width="15.7109375" style="47" customWidth="1"/>
    <col min="10486" max="10486" width="9.5703125" style="47" customWidth="1"/>
    <col min="10487" max="10487" width="10.7109375" style="47" customWidth="1"/>
    <col min="10488" max="10488" width="15.7109375" style="47" customWidth="1"/>
    <col min="10489" max="10489" width="12.7109375" style="47" customWidth="1"/>
    <col min="10490" max="10490" width="10.85546875" style="47" customWidth="1"/>
    <col min="10491" max="10491" width="20.7109375" style="47" customWidth="1"/>
    <col min="10492" max="10492" width="24.7109375" style="47" customWidth="1"/>
    <col min="10493" max="10494" width="60.7109375" style="47" customWidth="1"/>
    <col min="10495" max="10496" width="45.7109375" style="47" customWidth="1"/>
    <col min="10497" max="10501" width="0" style="47" hidden="1" customWidth="1"/>
    <col min="10502" max="10740" width="9.140625" style="47"/>
    <col min="10741" max="10741" width="15.7109375" style="47" customWidth="1"/>
    <col min="10742" max="10742" width="9.5703125" style="47" customWidth="1"/>
    <col min="10743" max="10743" width="10.7109375" style="47" customWidth="1"/>
    <col min="10744" max="10744" width="15.7109375" style="47" customWidth="1"/>
    <col min="10745" max="10745" width="12.7109375" style="47" customWidth="1"/>
    <col min="10746" max="10746" width="10.85546875" style="47" customWidth="1"/>
    <col min="10747" max="10747" width="20.7109375" style="47" customWidth="1"/>
    <col min="10748" max="10748" width="24.7109375" style="47" customWidth="1"/>
    <col min="10749" max="10750" width="60.7109375" style="47" customWidth="1"/>
    <col min="10751" max="10752" width="45.7109375" style="47" customWidth="1"/>
    <col min="10753" max="10757" width="0" style="47" hidden="1" customWidth="1"/>
    <col min="10758" max="10996" width="9.140625" style="47"/>
    <col min="10997" max="10997" width="15.7109375" style="47" customWidth="1"/>
    <col min="10998" max="10998" width="9.5703125" style="47" customWidth="1"/>
    <col min="10999" max="10999" width="10.7109375" style="47" customWidth="1"/>
    <col min="11000" max="11000" width="15.7109375" style="47" customWidth="1"/>
    <col min="11001" max="11001" width="12.7109375" style="47" customWidth="1"/>
    <col min="11002" max="11002" width="10.85546875" style="47" customWidth="1"/>
    <col min="11003" max="11003" width="20.7109375" style="47" customWidth="1"/>
    <col min="11004" max="11004" width="24.7109375" style="47" customWidth="1"/>
    <col min="11005" max="11006" width="60.7109375" style="47" customWidth="1"/>
    <col min="11007" max="11008" width="45.7109375" style="47" customWidth="1"/>
    <col min="11009" max="11013" width="0" style="47" hidden="1" customWidth="1"/>
    <col min="11014" max="11252" width="9.140625" style="47"/>
    <col min="11253" max="11253" width="15.7109375" style="47" customWidth="1"/>
    <col min="11254" max="11254" width="9.5703125" style="47" customWidth="1"/>
    <col min="11255" max="11255" width="10.7109375" style="47" customWidth="1"/>
    <col min="11256" max="11256" width="15.7109375" style="47" customWidth="1"/>
    <col min="11257" max="11257" width="12.7109375" style="47" customWidth="1"/>
    <col min="11258" max="11258" width="10.85546875" style="47" customWidth="1"/>
    <col min="11259" max="11259" width="20.7109375" style="47" customWidth="1"/>
    <col min="11260" max="11260" width="24.7109375" style="47" customWidth="1"/>
    <col min="11261" max="11262" width="60.7109375" style="47" customWidth="1"/>
    <col min="11263" max="11264" width="45.7109375" style="47" customWidth="1"/>
    <col min="11265" max="11269" width="0" style="47" hidden="1" customWidth="1"/>
    <col min="11270" max="11508" width="9.140625" style="47"/>
    <col min="11509" max="11509" width="15.7109375" style="47" customWidth="1"/>
    <col min="11510" max="11510" width="9.5703125" style="47" customWidth="1"/>
    <col min="11511" max="11511" width="10.7109375" style="47" customWidth="1"/>
    <col min="11512" max="11512" width="15.7109375" style="47" customWidth="1"/>
    <col min="11513" max="11513" width="12.7109375" style="47" customWidth="1"/>
    <col min="11514" max="11514" width="10.85546875" style="47" customWidth="1"/>
    <col min="11515" max="11515" width="20.7109375" style="47" customWidth="1"/>
    <col min="11516" max="11516" width="24.7109375" style="47" customWidth="1"/>
    <col min="11517" max="11518" width="60.7109375" style="47" customWidth="1"/>
    <col min="11519" max="11520" width="45.7109375" style="47" customWidth="1"/>
    <col min="11521" max="11525" width="0" style="47" hidden="1" customWidth="1"/>
    <col min="11526" max="11764" width="9.140625" style="47"/>
    <col min="11765" max="11765" width="15.7109375" style="47" customWidth="1"/>
    <col min="11766" max="11766" width="9.5703125" style="47" customWidth="1"/>
    <col min="11767" max="11767" width="10.7109375" style="47" customWidth="1"/>
    <col min="11768" max="11768" width="15.7109375" style="47" customWidth="1"/>
    <col min="11769" max="11769" width="12.7109375" style="47" customWidth="1"/>
    <col min="11770" max="11770" width="10.85546875" style="47" customWidth="1"/>
    <col min="11771" max="11771" width="20.7109375" style="47" customWidth="1"/>
    <col min="11772" max="11772" width="24.7109375" style="47" customWidth="1"/>
    <col min="11773" max="11774" width="60.7109375" style="47" customWidth="1"/>
    <col min="11775" max="11776" width="45.7109375" style="47" customWidth="1"/>
    <col min="11777" max="11781" width="0" style="47" hidden="1" customWidth="1"/>
    <col min="11782" max="12020" width="9.140625" style="47"/>
    <col min="12021" max="12021" width="15.7109375" style="47" customWidth="1"/>
    <col min="12022" max="12022" width="9.5703125" style="47" customWidth="1"/>
    <col min="12023" max="12023" width="10.7109375" style="47" customWidth="1"/>
    <col min="12024" max="12024" width="15.7109375" style="47" customWidth="1"/>
    <col min="12025" max="12025" width="12.7109375" style="47" customWidth="1"/>
    <col min="12026" max="12026" width="10.85546875" style="47" customWidth="1"/>
    <col min="12027" max="12027" width="20.7109375" style="47" customWidth="1"/>
    <col min="12028" max="12028" width="24.7109375" style="47" customWidth="1"/>
    <col min="12029" max="12030" width="60.7109375" style="47" customWidth="1"/>
    <col min="12031" max="12032" width="45.7109375" style="47" customWidth="1"/>
    <col min="12033" max="12037" width="0" style="47" hidden="1" customWidth="1"/>
    <col min="12038" max="12276" width="9.140625" style="47"/>
    <col min="12277" max="12277" width="15.7109375" style="47" customWidth="1"/>
    <col min="12278" max="12278" width="9.5703125" style="47" customWidth="1"/>
    <col min="12279" max="12279" width="10.7109375" style="47" customWidth="1"/>
    <col min="12280" max="12280" width="15.7109375" style="47" customWidth="1"/>
    <col min="12281" max="12281" width="12.7109375" style="47" customWidth="1"/>
    <col min="12282" max="12282" width="10.85546875" style="47" customWidth="1"/>
    <col min="12283" max="12283" width="20.7109375" style="47" customWidth="1"/>
    <col min="12284" max="12284" width="24.7109375" style="47" customWidth="1"/>
    <col min="12285" max="12286" width="60.7109375" style="47" customWidth="1"/>
    <col min="12287" max="12288" width="45.7109375" style="47" customWidth="1"/>
    <col min="12289" max="12293" width="0" style="47" hidden="1" customWidth="1"/>
    <col min="12294" max="12532" width="9.140625" style="47"/>
    <col min="12533" max="12533" width="15.7109375" style="47" customWidth="1"/>
    <col min="12534" max="12534" width="9.5703125" style="47" customWidth="1"/>
    <col min="12535" max="12535" width="10.7109375" style="47" customWidth="1"/>
    <col min="12536" max="12536" width="15.7109375" style="47" customWidth="1"/>
    <col min="12537" max="12537" width="12.7109375" style="47" customWidth="1"/>
    <col min="12538" max="12538" width="10.85546875" style="47" customWidth="1"/>
    <col min="12539" max="12539" width="20.7109375" style="47" customWidth="1"/>
    <col min="12540" max="12540" width="24.7109375" style="47" customWidth="1"/>
    <col min="12541" max="12542" width="60.7109375" style="47" customWidth="1"/>
    <col min="12543" max="12544" width="45.7109375" style="47" customWidth="1"/>
    <col min="12545" max="12549" width="0" style="47" hidden="1" customWidth="1"/>
    <col min="12550" max="12788" width="9.140625" style="47"/>
    <col min="12789" max="12789" width="15.7109375" style="47" customWidth="1"/>
    <col min="12790" max="12790" width="9.5703125" style="47" customWidth="1"/>
    <col min="12791" max="12791" width="10.7109375" style="47" customWidth="1"/>
    <col min="12792" max="12792" width="15.7109375" style="47" customWidth="1"/>
    <col min="12793" max="12793" width="12.7109375" style="47" customWidth="1"/>
    <col min="12794" max="12794" width="10.85546875" style="47" customWidth="1"/>
    <col min="12795" max="12795" width="20.7109375" style="47" customWidth="1"/>
    <col min="12796" max="12796" width="24.7109375" style="47" customWidth="1"/>
    <col min="12797" max="12798" width="60.7109375" style="47" customWidth="1"/>
    <col min="12799" max="12800" width="45.7109375" style="47" customWidth="1"/>
    <col min="12801" max="12805" width="0" style="47" hidden="1" customWidth="1"/>
    <col min="12806" max="13044" width="9.140625" style="47"/>
    <col min="13045" max="13045" width="15.7109375" style="47" customWidth="1"/>
    <col min="13046" max="13046" width="9.5703125" style="47" customWidth="1"/>
    <col min="13047" max="13047" width="10.7109375" style="47" customWidth="1"/>
    <col min="13048" max="13048" width="15.7109375" style="47" customWidth="1"/>
    <col min="13049" max="13049" width="12.7109375" style="47" customWidth="1"/>
    <col min="13050" max="13050" width="10.85546875" style="47" customWidth="1"/>
    <col min="13051" max="13051" width="20.7109375" style="47" customWidth="1"/>
    <col min="13052" max="13052" width="24.7109375" style="47" customWidth="1"/>
    <col min="13053" max="13054" width="60.7109375" style="47" customWidth="1"/>
    <col min="13055" max="13056" width="45.7109375" style="47" customWidth="1"/>
    <col min="13057" max="13061" width="0" style="47" hidden="1" customWidth="1"/>
    <col min="13062" max="13300" width="9.140625" style="47"/>
    <col min="13301" max="13301" width="15.7109375" style="47" customWidth="1"/>
    <col min="13302" max="13302" width="9.5703125" style="47" customWidth="1"/>
    <col min="13303" max="13303" width="10.7109375" style="47" customWidth="1"/>
    <col min="13304" max="13304" width="15.7109375" style="47" customWidth="1"/>
    <col min="13305" max="13305" width="12.7109375" style="47" customWidth="1"/>
    <col min="13306" max="13306" width="10.85546875" style="47" customWidth="1"/>
    <col min="13307" max="13307" width="20.7109375" style="47" customWidth="1"/>
    <col min="13308" max="13308" width="24.7109375" style="47" customWidth="1"/>
    <col min="13309" max="13310" width="60.7109375" style="47" customWidth="1"/>
    <col min="13311" max="13312" width="45.7109375" style="47" customWidth="1"/>
    <col min="13313" max="13317" width="0" style="47" hidden="1" customWidth="1"/>
    <col min="13318" max="13556" width="9.140625" style="47"/>
    <col min="13557" max="13557" width="15.7109375" style="47" customWidth="1"/>
    <col min="13558" max="13558" width="9.5703125" style="47" customWidth="1"/>
    <col min="13559" max="13559" width="10.7109375" style="47" customWidth="1"/>
    <col min="13560" max="13560" width="15.7109375" style="47" customWidth="1"/>
    <col min="13561" max="13561" width="12.7109375" style="47" customWidth="1"/>
    <col min="13562" max="13562" width="10.85546875" style="47" customWidth="1"/>
    <col min="13563" max="13563" width="20.7109375" style="47" customWidth="1"/>
    <col min="13564" max="13564" width="24.7109375" style="47" customWidth="1"/>
    <col min="13565" max="13566" width="60.7109375" style="47" customWidth="1"/>
    <col min="13567" max="13568" width="45.7109375" style="47" customWidth="1"/>
    <col min="13569" max="13573" width="0" style="47" hidden="1" customWidth="1"/>
    <col min="13574" max="13812" width="9.140625" style="47"/>
    <col min="13813" max="13813" width="15.7109375" style="47" customWidth="1"/>
    <col min="13814" max="13814" width="9.5703125" style="47" customWidth="1"/>
    <col min="13815" max="13815" width="10.7109375" style="47" customWidth="1"/>
    <col min="13816" max="13816" width="15.7109375" style="47" customWidth="1"/>
    <col min="13817" max="13817" width="12.7109375" style="47" customWidth="1"/>
    <col min="13818" max="13818" width="10.85546875" style="47" customWidth="1"/>
    <col min="13819" max="13819" width="20.7109375" style="47" customWidth="1"/>
    <col min="13820" max="13820" width="24.7109375" style="47" customWidth="1"/>
    <col min="13821" max="13822" width="60.7109375" style="47" customWidth="1"/>
    <col min="13823" max="13824" width="45.7109375" style="47" customWidth="1"/>
    <col min="13825" max="13829" width="0" style="47" hidden="1" customWidth="1"/>
    <col min="13830" max="14068" width="9.140625" style="47"/>
    <col min="14069" max="14069" width="15.7109375" style="47" customWidth="1"/>
    <col min="14070" max="14070" width="9.5703125" style="47" customWidth="1"/>
    <col min="14071" max="14071" width="10.7109375" style="47" customWidth="1"/>
    <col min="14072" max="14072" width="15.7109375" style="47" customWidth="1"/>
    <col min="14073" max="14073" width="12.7109375" style="47" customWidth="1"/>
    <col min="14074" max="14074" width="10.85546875" style="47" customWidth="1"/>
    <col min="14075" max="14075" width="20.7109375" style="47" customWidth="1"/>
    <col min="14076" max="14076" width="24.7109375" style="47" customWidth="1"/>
    <col min="14077" max="14078" width="60.7109375" style="47" customWidth="1"/>
    <col min="14079" max="14080" width="45.7109375" style="47" customWidth="1"/>
    <col min="14081" max="14085" width="0" style="47" hidden="1" customWidth="1"/>
    <col min="14086" max="14324" width="9.140625" style="47"/>
    <col min="14325" max="14325" width="15.7109375" style="47" customWidth="1"/>
    <col min="14326" max="14326" width="9.5703125" style="47" customWidth="1"/>
    <col min="14327" max="14327" width="10.7109375" style="47" customWidth="1"/>
    <col min="14328" max="14328" width="15.7109375" style="47" customWidth="1"/>
    <col min="14329" max="14329" width="12.7109375" style="47" customWidth="1"/>
    <col min="14330" max="14330" width="10.85546875" style="47" customWidth="1"/>
    <col min="14331" max="14331" width="20.7109375" style="47" customWidth="1"/>
    <col min="14332" max="14332" width="24.7109375" style="47" customWidth="1"/>
    <col min="14333" max="14334" width="60.7109375" style="47" customWidth="1"/>
    <col min="14335" max="14336" width="45.7109375" style="47" customWidth="1"/>
    <col min="14337" max="14341" width="0" style="47" hidden="1" customWidth="1"/>
    <col min="14342" max="14580" width="9.140625" style="47"/>
    <col min="14581" max="14581" width="15.7109375" style="47" customWidth="1"/>
    <col min="14582" max="14582" width="9.5703125" style="47" customWidth="1"/>
    <col min="14583" max="14583" width="10.7109375" style="47" customWidth="1"/>
    <col min="14584" max="14584" width="15.7109375" style="47" customWidth="1"/>
    <col min="14585" max="14585" width="12.7109375" style="47" customWidth="1"/>
    <col min="14586" max="14586" width="10.85546875" style="47" customWidth="1"/>
    <col min="14587" max="14587" width="20.7109375" style="47" customWidth="1"/>
    <col min="14588" max="14588" width="24.7109375" style="47" customWidth="1"/>
    <col min="14589" max="14590" width="60.7109375" style="47" customWidth="1"/>
    <col min="14591" max="14592" width="45.7109375" style="47" customWidth="1"/>
    <col min="14593" max="14597" width="0" style="47" hidden="1" customWidth="1"/>
    <col min="14598" max="14836" width="9.140625" style="47"/>
    <col min="14837" max="14837" width="15.7109375" style="47" customWidth="1"/>
    <col min="14838" max="14838" width="9.5703125" style="47" customWidth="1"/>
    <col min="14839" max="14839" width="10.7109375" style="47" customWidth="1"/>
    <col min="14840" max="14840" width="15.7109375" style="47" customWidth="1"/>
    <col min="14841" max="14841" width="12.7109375" style="47" customWidth="1"/>
    <col min="14842" max="14842" width="10.85546875" style="47" customWidth="1"/>
    <col min="14843" max="14843" width="20.7109375" style="47" customWidth="1"/>
    <col min="14844" max="14844" width="24.7109375" style="47" customWidth="1"/>
    <col min="14845" max="14846" width="60.7109375" style="47" customWidth="1"/>
    <col min="14847" max="14848" width="45.7109375" style="47" customWidth="1"/>
    <col min="14849" max="14853" width="0" style="47" hidden="1" customWidth="1"/>
    <col min="14854" max="15092" width="9.140625" style="47"/>
    <col min="15093" max="15093" width="15.7109375" style="47" customWidth="1"/>
    <col min="15094" max="15094" width="9.5703125" style="47" customWidth="1"/>
    <col min="15095" max="15095" width="10.7109375" style="47" customWidth="1"/>
    <col min="15096" max="15096" width="15.7109375" style="47" customWidth="1"/>
    <col min="15097" max="15097" width="12.7109375" style="47" customWidth="1"/>
    <col min="15098" max="15098" width="10.85546875" style="47" customWidth="1"/>
    <col min="15099" max="15099" width="20.7109375" style="47" customWidth="1"/>
    <col min="15100" max="15100" width="24.7109375" style="47" customWidth="1"/>
    <col min="15101" max="15102" width="60.7109375" style="47" customWidth="1"/>
    <col min="15103" max="15104" width="45.7109375" style="47" customWidth="1"/>
    <col min="15105" max="15109" width="0" style="47" hidden="1" customWidth="1"/>
    <col min="15110" max="15348" width="9.140625" style="47"/>
    <col min="15349" max="15349" width="15.7109375" style="47" customWidth="1"/>
    <col min="15350" max="15350" width="9.5703125" style="47" customWidth="1"/>
    <col min="15351" max="15351" width="10.7109375" style="47" customWidth="1"/>
    <col min="15352" max="15352" width="15.7109375" style="47" customWidth="1"/>
    <col min="15353" max="15353" width="12.7109375" style="47" customWidth="1"/>
    <col min="15354" max="15354" width="10.85546875" style="47" customWidth="1"/>
    <col min="15355" max="15355" width="20.7109375" style="47" customWidth="1"/>
    <col min="15356" max="15356" width="24.7109375" style="47" customWidth="1"/>
    <col min="15357" max="15358" width="60.7109375" style="47" customWidth="1"/>
    <col min="15359" max="15360" width="45.7109375" style="47" customWidth="1"/>
    <col min="15361" max="15365" width="0" style="47" hidden="1" customWidth="1"/>
    <col min="15366" max="15604" width="9.140625" style="47"/>
    <col min="15605" max="15605" width="15.7109375" style="47" customWidth="1"/>
    <col min="15606" max="15606" width="9.5703125" style="47" customWidth="1"/>
    <col min="15607" max="15607" width="10.7109375" style="47" customWidth="1"/>
    <col min="15608" max="15608" width="15.7109375" style="47" customWidth="1"/>
    <col min="15609" max="15609" width="12.7109375" style="47" customWidth="1"/>
    <col min="15610" max="15610" width="10.85546875" style="47" customWidth="1"/>
    <col min="15611" max="15611" width="20.7109375" style="47" customWidth="1"/>
    <col min="15612" max="15612" width="24.7109375" style="47" customWidth="1"/>
    <col min="15613" max="15614" width="60.7109375" style="47" customWidth="1"/>
    <col min="15615" max="15616" width="45.7109375" style="47" customWidth="1"/>
    <col min="15617" max="15621" width="0" style="47" hidden="1" customWidth="1"/>
    <col min="15622" max="15860" width="9.140625" style="47"/>
    <col min="15861" max="15861" width="15.7109375" style="47" customWidth="1"/>
    <col min="15862" max="15862" width="9.5703125" style="47" customWidth="1"/>
    <col min="15863" max="15863" width="10.7109375" style="47" customWidth="1"/>
    <col min="15864" max="15864" width="15.7109375" style="47" customWidth="1"/>
    <col min="15865" max="15865" width="12.7109375" style="47" customWidth="1"/>
    <col min="15866" max="15866" width="10.85546875" style="47" customWidth="1"/>
    <col min="15867" max="15867" width="20.7109375" style="47" customWidth="1"/>
    <col min="15868" max="15868" width="24.7109375" style="47" customWidth="1"/>
    <col min="15869" max="15870" width="60.7109375" style="47" customWidth="1"/>
    <col min="15871" max="15872" width="45.7109375" style="47" customWidth="1"/>
    <col min="15873" max="15877" width="0" style="47" hidden="1" customWidth="1"/>
    <col min="15878" max="16116" width="9.140625" style="47"/>
    <col min="16117" max="16117" width="15.7109375" style="47" customWidth="1"/>
    <col min="16118" max="16118" width="9.5703125" style="47" customWidth="1"/>
    <col min="16119" max="16119" width="10.7109375" style="47" customWidth="1"/>
    <col min="16120" max="16120" width="15.7109375" style="47" customWidth="1"/>
    <col min="16121" max="16121" width="12.7109375" style="47" customWidth="1"/>
    <col min="16122" max="16122" width="10.85546875" style="47" customWidth="1"/>
    <col min="16123" max="16123" width="20.7109375" style="47" customWidth="1"/>
    <col min="16124" max="16124" width="24.7109375" style="47" customWidth="1"/>
    <col min="16125" max="16126" width="60.7109375" style="47" customWidth="1"/>
    <col min="16127" max="16128" width="45.7109375" style="47" customWidth="1"/>
    <col min="16129" max="16133" width="0" style="47" hidden="1" customWidth="1"/>
    <col min="16134" max="16384" width="9.140625" style="47"/>
  </cols>
  <sheetData>
    <row r="1" spans="1:12" s="49" customFormat="1" ht="18">
      <c r="B1" s="27" t="s">
        <v>231</v>
      </c>
      <c r="C1" s="27"/>
      <c r="D1" s="28"/>
      <c r="E1" s="27"/>
      <c r="F1" s="128"/>
      <c r="G1" s="29"/>
      <c r="H1" s="29"/>
      <c r="I1" s="258"/>
      <c r="J1" s="258"/>
    </row>
    <row r="2" spans="1:12" s="50" customFormat="1" ht="16.5" thickBot="1">
      <c r="B2" s="126" t="s">
        <v>6</v>
      </c>
      <c r="C2" s="126" t="s">
        <v>7</v>
      </c>
      <c r="D2" s="126" t="s">
        <v>0</v>
      </c>
      <c r="E2" s="126" t="s">
        <v>8</v>
      </c>
      <c r="F2" s="136" t="s">
        <v>9</v>
      </c>
      <c r="G2" s="126" t="s">
        <v>10</v>
      </c>
      <c r="H2" s="126" t="s">
        <v>11</v>
      </c>
      <c r="I2" s="264"/>
      <c r="J2" s="264"/>
    </row>
    <row r="3" spans="1:12" s="50" customFormat="1" ht="15.75">
      <c r="B3" s="47"/>
      <c r="C3" s="47"/>
      <c r="D3" s="47"/>
      <c r="E3" s="47"/>
      <c r="F3" s="135"/>
      <c r="G3" s="47"/>
      <c r="H3" s="47"/>
      <c r="I3" s="52"/>
      <c r="J3" s="52"/>
      <c r="K3" s="82"/>
      <c r="L3" s="47"/>
    </row>
    <row r="4" spans="1:12">
      <c r="B4" s="55" t="s">
        <v>232</v>
      </c>
      <c r="C4" s="54"/>
      <c r="K4" s="82"/>
      <c r="L4" s="82"/>
    </row>
    <row r="5" spans="1:12">
      <c r="B5" s="30" t="s">
        <v>13</v>
      </c>
    </row>
    <row r="6" spans="1:12" ht="15.75" thickBot="1">
      <c r="B6" s="30" t="s">
        <v>14</v>
      </c>
    </row>
    <row r="7" spans="1:12" ht="30.75" thickBot="1">
      <c r="A7" s="52"/>
      <c r="B7" s="33"/>
      <c r="C7" s="42" t="s">
        <v>189</v>
      </c>
      <c r="D7" s="43" t="s">
        <v>190</v>
      </c>
      <c r="E7" s="42" t="s">
        <v>20</v>
      </c>
      <c r="F7" s="131">
        <v>1</v>
      </c>
      <c r="G7" s="44"/>
      <c r="H7" s="497">
        <f>F7*ROUND(G7,2)</f>
        <v>0</v>
      </c>
      <c r="I7" s="498" t="s">
        <v>728</v>
      </c>
      <c r="J7" s="499">
        <f>H8+H13+H20+H25+H31+H38+H45+H50+H57+H62</f>
        <v>0</v>
      </c>
      <c r="K7" s="47" t="s">
        <v>736</v>
      </c>
      <c r="L7" s="82"/>
    </row>
    <row r="8" spans="1:12" s="52" customFormat="1">
      <c r="B8" s="33"/>
      <c r="C8" s="33"/>
      <c r="D8" s="45"/>
      <c r="E8" s="33"/>
      <c r="F8" s="134"/>
      <c r="G8" s="147" t="s">
        <v>1</v>
      </c>
      <c r="H8" s="147">
        <f>SUM(H7:H7)</f>
        <v>0</v>
      </c>
    </row>
    <row r="9" spans="1:12" s="52" customFormat="1">
      <c r="B9" s="33"/>
      <c r="C9" s="33"/>
      <c r="D9" s="45"/>
      <c r="E9" s="33"/>
      <c r="F9" s="134"/>
      <c r="G9" s="147" t="s">
        <v>2</v>
      </c>
      <c r="H9" s="147">
        <f>H8*0.22</f>
        <v>0</v>
      </c>
      <c r="K9" s="265"/>
    </row>
    <row r="10" spans="1:12" s="52" customFormat="1">
      <c r="B10" s="33"/>
      <c r="C10" s="33"/>
      <c r="D10" s="45"/>
      <c r="E10" s="33"/>
      <c r="F10" s="134"/>
      <c r="G10" s="147" t="s">
        <v>3</v>
      </c>
      <c r="H10" s="147">
        <f>H8+H9</f>
        <v>0</v>
      </c>
    </row>
    <row r="11" spans="1:12">
      <c r="B11" s="30" t="s">
        <v>21</v>
      </c>
      <c r="G11" s="51"/>
      <c r="H11" s="148"/>
    </row>
    <row r="12" spans="1:12" ht="90">
      <c r="C12" s="37" t="s">
        <v>233</v>
      </c>
      <c r="D12" s="492" t="s">
        <v>726</v>
      </c>
      <c r="E12" s="37" t="s">
        <v>37</v>
      </c>
      <c r="F12" s="131">
        <v>40</v>
      </c>
      <c r="G12" s="44"/>
      <c r="H12" s="149">
        <f>F12*ROUND(G12,2)</f>
        <v>0</v>
      </c>
      <c r="I12" s="500" t="s">
        <v>712</v>
      </c>
    </row>
    <row r="13" spans="1:12" s="52" customFormat="1">
      <c r="B13" s="33"/>
      <c r="C13" s="33"/>
      <c r="D13" s="45"/>
      <c r="E13" s="33"/>
      <c r="F13" s="134"/>
      <c r="G13" s="147" t="s">
        <v>1</v>
      </c>
      <c r="H13" s="147">
        <f>SUM(H12:H12)</f>
        <v>0</v>
      </c>
    </row>
    <row r="14" spans="1:12" s="52" customFormat="1">
      <c r="B14" s="33"/>
      <c r="C14" s="33"/>
      <c r="D14" s="45"/>
      <c r="E14" s="33"/>
      <c r="F14" s="134"/>
      <c r="G14" s="147" t="s">
        <v>2</v>
      </c>
      <c r="H14" s="147">
        <f>H13*0.22</f>
        <v>0</v>
      </c>
    </row>
    <row r="15" spans="1:12" s="52" customFormat="1">
      <c r="B15" s="33"/>
      <c r="C15" s="33"/>
      <c r="D15" s="45"/>
      <c r="E15" s="33"/>
      <c r="F15" s="134"/>
      <c r="G15" s="147" t="s">
        <v>3</v>
      </c>
      <c r="H15" s="147">
        <f>H13+H14</f>
        <v>0</v>
      </c>
    </row>
    <row r="16" spans="1:12" s="52" customFormat="1">
      <c r="B16" s="33" t="s">
        <v>52</v>
      </c>
      <c r="C16" s="33"/>
      <c r="D16" s="45"/>
      <c r="E16" s="33"/>
      <c r="F16" s="134"/>
      <c r="G16" s="148"/>
      <c r="H16" s="148"/>
    </row>
    <row r="17" spans="1:17">
      <c r="A17" s="52"/>
      <c r="B17" s="33" t="s">
        <v>194</v>
      </c>
      <c r="C17" s="33"/>
      <c r="D17" s="45"/>
      <c r="E17" s="33"/>
      <c r="G17" s="51"/>
      <c r="H17" s="148"/>
    </row>
    <row r="18" spans="1:17" ht="60">
      <c r="A18" s="52"/>
      <c r="B18" s="33"/>
      <c r="C18" s="34" t="s">
        <v>234</v>
      </c>
      <c r="D18" s="35" t="s">
        <v>235</v>
      </c>
      <c r="E18" s="34" t="s">
        <v>56</v>
      </c>
      <c r="F18" s="130">
        <v>165</v>
      </c>
      <c r="G18" s="44"/>
      <c r="H18" s="149">
        <f>F18*ROUND(G18,2)</f>
        <v>0</v>
      </c>
      <c r="I18" s="500" t="s">
        <v>712</v>
      </c>
      <c r="Q18" s="53">
        <v>847</v>
      </c>
    </row>
    <row r="19" spans="1:17" ht="30">
      <c r="A19" s="52"/>
      <c r="B19" s="33"/>
      <c r="C19" s="42" t="s">
        <v>54</v>
      </c>
      <c r="D19" s="43" t="s">
        <v>55</v>
      </c>
      <c r="E19" s="42" t="s">
        <v>56</v>
      </c>
      <c r="F19" s="131">
        <v>30</v>
      </c>
      <c r="G19" s="44"/>
      <c r="H19" s="144">
        <f>F19*ROUND(G19,2)</f>
        <v>0</v>
      </c>
    </row>
    <row r="20" spans="1:17" s="52" customFormat="1">
      <c r="B20" s="33"/>
      <c r="C20" s="33"/>
      <c r="D20" s="45"/>
      <c r="E20" s="33"/>
      <c r="F20" s="134"/>
      <c r="G20" s="147" t="s">
        <v>1</v>
      </c>
      <c r="H20" s="147">
        <f>SUM(H18:H19)</f>
        <v>0</v>
      </c>
    </row>
    <row r="21" spans="1:17" s="52" customFormat="1">
      <c r="B21" s="33"/>
      <c r="C21" s="33"/>
      <c r="D21" s="45"/>
      <c r="E21" s="33"/>
      <c r="F21" s="134"/>
      <c r="G21" s="147" t="s">
        <v>2</v>
      </c>
      <c r="H21" s="147">
        <f>H20*0.22</f>
        <v>0</v>
      </c>
    </row>
    <row r="22" spans="1:17" s="52" customFormat="1">
      <c r="B22" s="33"/>
      <c r="C22" s="33"/>
      <c r="D22" s="45"/>
      <c r="E22" s="33"/>
      <c r="F22" s="134"/>
      <c r="G22" s="147" t="s">
        <v>3</v>
      </c>
      <c r="H22" s="147">
        <f>H20+H21</f>
        <v>0</v>
      </c>
    </row>
    <row r="23" spans="1:17">
      <c r="A23" s="52"/>
      <c r="B23" s="33" t="s">
        <v>67</v>
      </c>
      <c r="C23" s="33"/>
      <c r="D23" s="45"/>
      <c r="E23" s="33"/>
      <c r="G23" s="51"/>
      <c r="H23" s="148"/>
    </row>
    <row r="24" spans="1:17" ht="30">
      <c r="A24" s="52"/>
      <c r="B24" s="33"/>
      <c r="C24" s="42" t="s">
        <v>236</v>
      </c>
      <c r="D24" s="43" t="s">
        <v>237</v>
      </c>
      <c r="E24" s="42" t="s">
        <v>24</v>
      </c>
      <c r="F24" s="133">
        <v>90</v>
      </c>
      <c r="G24" s="44"/>
      <c r="H24" s="144">
        <f>F24*ROUND(G24,2)</f>
        <v>0</v>
      </c>
    </row>
    <row r="25" spans="1:17" s="52" customFormat="1">
      <c r="B25" s="33"/>
      <c r="C25" s="33"/>
      <c r="D25" s="45"/>
      <c r="E25" s="33"/>
      <c r="F25" s="134"/>
      <c r="G25" s="147" t="s">
        <v>1</v>
      </c>
      <c r="H25" s="147">
        <f>SUM(H24:H24)</f>
        <v>0</v>
      </c>
    </row>
    <row r="26" spans="1:17" s="52" customFormat="1">
      <c r="B26" s="33"/>
      <c r="C26" s="33"/>
      <c r="D26" s="45"/>
      <c r="E26" s="33"/>
      <c r="F26" s="134"/>
      <c r="G26" s="147" t="s">
        <v>2</v>
      </c>
      <c r="H26" s="147">
        <f>H25*0.22</f>
        <v>0</v>
      </c>
    </row>
    <row r="27" spans="1:17" s="52" customFormat="1">
      <c r="B27" s="33"/>
      <c r="C27" s="33"/>
      <c r="D27" s="45"/>
      <c r="E27" s="33"/>
      <c r="F27" s="134"/>
      <c r="G27" s="147" t="s">
        <v>3</v>
      </c>
      <c r="H27" s="147">
        <f>H25+H26</f>
        <v>0</v>
      </c>
    </row>
    <row r="28" spans="1:17">
      <c r="A28" s="52"/>
      <c r="B28" s="33" t="s">
        <v>200</v>
      </c>
      <c r="C28" s="33"/>
      <c r="D28" s="45"/>
      <c r="E28" s="33"/>
      <c r="F28" s="134"/>
      <c r="G28" s="51"/>
      <c r="H28" s="148"/>
    </row>
    <row r="29" spans="1:17" ht="30">
      <c r="A29" s="52"/>
      <c r="B29" s="33"/>
      <c r="C29" s="34" t="s">
        <v>201</v>
      </c>
      <c r="D29" s="35" t="s">
        <v>238</v>
      </c>
      <c r="E29" s="34" t="s">
        <v>56</v>
      </c>
      <c r="F29" s="132">
        <v>57</v>
      </c>
      <c r="G29" s="44"/>
      <c r="H29" s="144">
        <f t="shared" ref="H29:H30" si="0">F29*ROUND(G29,2)</f>
        <v>0</v>
      </c>
    </row>
    <row r="30" spans="1:17" ht="30">
      <c r="A30" s="52"/>
      <c r="B30" s="33"/>
      <c r="C30" s="42" t="s">
        <v>239</v>
      </c>
      <c r="D30" s="43" t="s">
        <v>240</v>
      </c>
      <c r="E30" s="42" t="s">
        <v>56</v>
      </c>
      <c r="F30" s="133">
        <v>45</v>
      </c>
      <c r="G30" s="44"/>
      <c r="H30" s="144">
        <f t="shared" si="0"/>
        <v>0</v>
      </c>
    </row>
    <row r="31" spans="1:17" s="52" customFormat="1">
      <c r="B31" s="33"/>
      <c r="C31" s="33"/>
      <c r="D31" s="45"/>
      <c r="E31" s="33"/>
      <c r="F31" s="134"/>
      <c r="G31" s="147" t="s">
        <v>1</v>
      </c>
      <c r="H31" s="147">
        <f>SUM(H29:H30)</f>
        <v>0</v>
      </c>
    </row>
    <row r="32" spans="1:17" s="52" customFormat="1">
      <c r="B32" s="33"/>
      <c r="C32" s="33"/>
      <c r="D32" s="45"/>
      <c r="E32" s="33"/>
      <c r="F32" s="134"/>
      <c r="G32" s="147" t="s">
        <v>2</v>
      </c>
      <c r="H32" s="147">
        <f>H31*0.22</f>
        <v>0</v>
      </c>
    </row>
    <row r="33" spans="1:8" s="52" customFormat="1">
      <c r="B33" s="33"/>
      <c r="C33" s="33"/>
      <c r="D33" s="45"/>
      <c r="E33" s="33"/>
      <c r="F33" s="134"/>
      <c r="G33" s="147" t="s">
        <v>3</v>
      </c>
      <c r="H33" s="147">
        <f>H31+H32</f>
        <v>0</v>
      </c>
    </row>
    <row r="34" spans="1:8">
      <c r="A34" s="52"/>
      <c r="B34" s="33" t="s">
        <v>241</v>
      </c>
      <c r="C34" s="33"/>
      <c r="D34" s="45"/>
      <c r="E34" s="33"/>
      <c r="F34" s="134"/>
      <c r="G34" s="51"/>
      <c r="H34" s="148"/>
    </row>
    <row r="35" spans="1:8">
      <c r="A35" s="52"/>
      <c r="B35" s="33" t="s">
        <v>242</v>
      </c>
      <c r="C35" s="33"/>
      <c r="D35" s="45"/>
      <c r="E35" s="33"/>
      <c r="F35" s="134"/>
      <c r="G35" s="51"/>
      <c r="H35" s="148"/>
    </row>
    <row r="36" spans="1:8" ht="90">
      <c r="A36" s="52"/>
      <c r="B36" s="33"/>
      <c r="C36" s="34" t="s">
        <v>243</v>
      </c>
      <c r="D36" s="35" t="s">
        <v>244</v>
      </c>
      <c r="E36" s="34" t="s">
        <v>37</v>
      </c>
      <c r="F36" s="132">
        <v>40</v>
      </c>
      <c r="G36" s="44"/>
      <c r="H36" s="144">
        <f t="shared" ref="H36:H37" si="1">F36*ROUND(G36,2)</f>
        <v>0</v>
      </c>
    </row>
    <row r="37" spans="1:8" ht="45">
      <c r="A37" s="52"/>
      <c r="B37" s="33"/>
      <c r="C37" s="42" t="s">
        <v>245</v>
      </c>
      <c r="D37" s="43" t="s">
        <v>246</v>
      </c>
      <c r="E37" s="42" t="s">
        <v>20</v>
      </c>
      <c r="F37" s="133">
        <v>19</v>
      </c>
      <c r="G37" s="44"/>
      <c r="H37" s="144">
        <f t="shared" si="1"/>
        <v>0</v>
      </c>
    </row>
    <row r="38" spans="1:8" s="52" customFormat="1">
      <c r="B38" s="33"/>
      <c r="C38" s="33"/>
      <c r="D38" s="45"/>
      <c r="E38" s="33"/>
      <c r="F38" s="134"/>
      <c r="G38" s="147" t="s">
        <v>1</v>
      </c>
      <c r="H38" s="147">
        <f>SUM(H36:H37)</f>
        <v>0</v>
      </c>
    </row>
    <row r="39" spans="1:8" s="52" customFormat="1">
      <c r="B39" s="33"/>
      <c r="C39" s="33"/>
      <c r="D39" s="45"/>
      <c r="E39" s="33"/>
      <c r="F39" s="134"/>
      <c r="G39" s="147" t="s">
        <v>2</v>
      </c>
      <c r="H39" s="147">
        <f>H38*0.22</f>
        <v>0</v>
      </c>
    </row>
    <row r="40" spans="1:8" s="52" customFormat="1">
      <c r="B40" s="33"/>
      <c r="C40" s="33"/>
      <c r="D40" s="45"/>
      <c r="E40" s="33"/>
      <c r="F40" s="134"/>
      <c r="G40" s="147" t="s">
        <v>3</v>
      </c>
      <c r="H40" s="147">
        <f>H38+H39</f>
        <v>0</v>
      </c>
    </row>
    <row r="41" spans="1:8" s="52" customFormat="1">
      <c r="B41" s="33" t="s">
        <v>247</v>
      </c>
      <c r="C41" s="33"/>
      <c r="D41" s="45"/>
      <c r="E41" s="33"/>
      <c r="F41" s="134"/>
      <c r="G41" s="148"/>
      <c r="H41" s="148"/>
    </row>
    <row r="42" spans="1:8">
      <c r="A42" s="52"/>
      <c r="B42" s="33" t="s">
        <v>248</v>
      </c>
      <c r="C42" s="33"/>
      <c r="D42" s="45"/>
      <c r="E42" s="33"/>
      <c r="F42" s="134"/>
      <c r="G42" s="51"/>
      <c r="H42" s="148"/>
    </row>
    <row r="43" spans="1:8" ht="30">
      <c r="C43" s="39" t="s">
        <v>207</v>
      </c>
      <c r="D43" s="40" t="s">
        <v>208</v>
      </c>
      <c r="E43" s="39" t="s">
        <v>24</v>
      </c>
      <c r="F43" s="130">
        <v>26</v>
      </c>
      <c r="G43" s="44"/>
      <c r="H43" s="144">
        <f t="shared" ref="H43:H44" si="2">F43*ROUND(G43,2)</f>
        <v>0</v>
      </c>
    </row>
    <row r="44" spans="1:8" ht="30">
      <c r="C44" s="37" t="s">
        <v>249</v>
      </c>
      <c r="D44" s="38" t="s">
        <v>250</v>
      </c>
      <c r="E44" s="37" t="s">
        <v>24</v>
      </c>
      <c r="F44" s="131">
        <v>96</v>
      </c>
      <c r="G44" s="44"/>
      <c r="H44" s="144">
        <f t="shared" si="2"/>
        <v>0</v>
      </c>
    </row>
    <row r="45" spans="1:8">
      <c r="G45" s="147" t="s">
        <v>1</v>
      </c>
      <c r="H45" s="147">
        <f>SUM(H43:H44)</f>
        <v>0</v>
      </c>
    </row>
    <row r="46" spans="1:8">
      <c r="G46" s="147" t="s">
        <v>2</v>
      </c>
      <c r="H46" s="147">
        <f>H45*0.22</f>
        <v>0</v>
      </c>
    </row>
    <row r="47" spans="1:8">
      <c r="G47" s="147" t="s">
        <v>3</v>
      </c>
      <c r="H47" s="147">
        <f>H45+H46</f>
        <v>0</v>
      </c>
    </row>
    <row r="48" spans="1:8">
      <c r="B48" s="30" t="s">
        <v>251</v>
      </c>
      <c r="G48" s="51"/>
      <c r="H48" s="148"/>
    </row>
    <row r="49" spans="2:8" ht="75">
      <c r="C49" s="37" t="s">
        <v>252</v>
      </c>
      <c r="D49" s="38" t="s">
        <v>253</v>
      </c>
      <c r="E49" s="37" t="s">
        <v>212</v>
      </c>
      <c r="F49" s="131">
        <v>2210</v>
      </c>
      <c r="G49" s="44"/>
      <c r="H49" s="144">
        <f>F49*ROUND(G49,2)</f>
        <v>0</v>
      </c>
    </row>
    <row r="50" spans="2:8">
      <c r="G50" s="147" t="s">
        <v>1</v>
      </c>
      <c r="H50" s="147">
        <f>SUM(H49:H49)</f>
        <v>0</v>
      </c>
    </row>
    <row r="51" spans="2:8">
      <c r="G51" s="147" t="s">
        <v>2</v>
      </c>
      <c r="H51" s="147">
        <f>H50*0.22</f>
        <v>0</v>
      </c>
    </row>
    <row r="52" spans="2:8">
      <c r="G52" s="147" t="s">
        <v>3</v>
      </c>
      <c r="H52" s="147">
        <f>H50+H51</f>
        <v>0</v>
      </c>
    </row>
    <row r="53" spans="2:8">
      <c r="B53" s="30" t="s">
        <v>254</v>
      </c>
      <c r="G53" s="51"/>
      <c r="H53" s="148"/>
    </row>
    <row r="54" spans="2:8" ht="60">
      <c r="C54" s="39" t="s">
        <v>214</v>
      </c>
      <c r="D54" s="40" t="s">
        <v>255</v>
      </c>
      <c r="E54" s="39" t="s">
        <v>56</v>
      </c>
      <c r="F54" s="130">
        <v>7.5</v>
      </c>
      <c r="G54" s="44"/>
      <c r="H54" s="144">
        <f t="shared" ref="H54:H56" si="3">F54*ROUND(G54,2)</f>
        <v>0</v>
      </c>
    </row>
    <row r="55" spans="2:8" ht="75">
      <c r="C55" s="39" t="s">
        <v>256</v>
      </c>
      <c r="D55" s="40" t="s">
        <v>257</v>
      </c>
      <c r="E55" s="39" t="s">
        <v>56</v>
      </c>
      <c r="F55" s="130">
        <v>12</v>
      </c>
      <c r="G55" s="44"/>
      <c r="H55" s="144">
        <f t="shared" si="3"/>
        <v>0</v>
      </c>
    </row>
    <row r="56" spans="2:8" ht="60">
      <c r="C56" s="37" t="s">
        <v>258</v>
      </c>
      <c r="D56" s="38" t="s">
        <v>259</v>
      </c>
      <c r="E56" s="37" t="s">
        <v>56</v>
      </c>
      <c r="F56" s="131">
        <v>14.700000000000001</v>
      </c>
      <c r="G56" s="44"/>
      <c r="H56" s="144">
        <f t="shared" si="3"/>
        <v>0</v>
      </c>
    </row>
    <row r="57" spans="2:8">
      <c r="G57" s="147" t="s">
        <v>1</v>
      </c>
      <c r="H57" s="147">
        <f>SUM(H54:H56)</f>
        <v>0</v>
      </c>
    </row>
    <row r="58" spans="2:8">
      <c r="G58" s="147" t="s">
        <v>2</v>
      </c>
      <c r="H58" s="147">
        <f>H57*0.22</f>
        <v>0</v>
      </c>
    </row>
    <row r="59" spans="2:8">
      <c r="G59" s="147" t="s">
        <v>3</v>
      </c>
      <c r="H59" s="147">
        <f>H57+H58</f>
        <v>0</v>
      </c>
    </row>
    <row r="60" spans="2:8">
      <c r="B60" s="30" t="s">
        <v>260</v>
      </c>
      <c r="G60" s="51"/>
      <c r="H60" s="148"/>
    </row>
    <row r="61" spans="2:8" ht="60">
      <c r="C61" s="37" t="s">
        <v>261</v>
      </c>
      <c r="D61" s="38" t="s">
        <v>262</v>
      </c>
      <c r="E61" s="37" t="s">
        <v>37</v>
      </c>
      <c r="F61" s="131">
        <v>3</v>
      </c>
      <c r="G61" s="44"/>
      <c r="H61" s="144">
        <f>F61*ROUND(G61,2)</f>
        <v>0</v>
      </c>
    </row>
    <row r="62" spans="2:8">
      <c r="G62" s="147" t="s">
        <v>1</v>
      </c>
      <c r="H62" s="147">
        <f>SUM(H61:H61)</f>
        <v>0</v>
      </c>
    </row>
    <row r="63" spans="2:8">
      <c r="G63" s="147" t="s">
        <v>2</v>
      </c>
      <c r="H63" s="147">
        <f>H62*0.22</f>
        <v>0</v>
      </c>
    </row>
    <row r="64" spans="2:8">
      <c r="G64" s="147" t="s">
        <v>3</v>
      </c>
      <c r="H64" s="147">
        <f>H62+H63</f>
        <v>0</v>
      </c>
    </row>
    <row r="65" spans="2:12" ht="15.75" thickBot="1">
      <c r="B65" s="55" t="s">
        <v>263</v>
      </c>
      <c r="C65" s="54"/>
      <c r="G65" s="51"/>
      <c r="H65" s="148"/>
    </row>
    <row r="66" spans="2:12" ht="15.75" thickBot="1">
      <c r="B66" s="30" t="s">
        <v>264</v>
      </c>
      <c r="G66" s="51"/>
      <c r="H66" s="148"/>
      <c r="I66" s="498" t="s">
        <v>729</v>
      </c>
      <c r="J66" s="499">
        <f>H69+H74+H80+H85+H90+H95+H100+H105</f>
        <v>0</v>
      </c>
      <c r="L66" s="82"/>
    </row>
    <row r="67" spans="2:12">
      <c r="B67" s="30" t="s">
        <v>265</v>
      </c>
      <c r="G67" s="51"/>
      <c r="H67" s="148"/>
    </row>
    <row r="68" spans="2:12" ht="30">
      <c r="C68" s="37" t="s">
        <v>189</v>
      </c>
      <c r="D68" s="38" t="s">
        <v>190</v>
      </c>
      <c r="E68" s="37" t="s">
        <v>20</v>
      </c>
      <c r="F68" s="131">
        <v>1</v>
      </c>
      <c r="G68" s="44"/>
      <c r="H68" s="144">
        <f>F68*ROUND(G68,2)</f>
        <v>0</v>
      </c>
    </row>
    <row r="69" spans="2:12">
      <c r="G69" s="147" t="s">
        <v>1</v>
      </c>
      <c r="H69" s="147">
        <f>SUM(H68:H68)</f>
        <v>0</v>
      </c>
    </row>
    <row r="70" spans="2:12">
      <c r="G70" s="147" t="s">
        <v>2</v>
      </c>
      <c r="H70" s="147">
        <f>H69*0.22</f>
        <v>0</v>
      </c>
    </row>
    <row r="71" spans="2:12">
      <c r="G71" s="147" t="s">
        <v>3</v>
      </c>
      <c r="H71" s="147">
        <f>H69+H70</f>
        <v>0</v>
      </c>
    </row>
    <row r="72" spans="2:12">
      <c r="B72" s="30" t="s">
        <v>266</v>
      </c>
      <c r="G72" s="148"/>
      <c r="H72" s="148"/>
    </row>
    <row r="73" spans="2:12" ht="60">
      <c r="C73" s="37" t="s">
        <v>267</v>
      </c>
      <c r="D73" s="38" t="s">
        <v>268</v>
      </c>
      <c r="E73" s="37" t="s">
        <v>56</v>
      </c>
      <c r="F73" s="131">
        <v>4</v>
      </c>
      <c r="G73" s="44"/>
      <c r="H73" s="149">
        <f>F73*ROUND(G73,2)</f>
        <v>0</v>
      </c>
      <c r="I73" s="500" t="s">
        <v>712</v>
      </c>
    </row>
    <row r="74" spans="2:12">
      <c r="G74" s="147" t="s">
        <v>1</v>
      </c>
      <c r="H74" s="147">
        <f>SUM(H73:H73)</f>
        <v>0</v>
      </c>
    </row>
    <row r="75" spans="2:12">
      <c r="G75" s="147" t="s">
        <v>2</v>
      </c>
      <c r="H75" s="147">
        <f>H74*0.22</f>
        <v>0</v>
      </c>
    </row>
    <row r="76" spans="2:12">
      <c r="G76" s="147" t="s">
        <v>3</v>
      </c>
      <c r="H76" s="147">
        <f>H74+H75</f>
        <v>0</v>
      </c>
    </row>
    <row r="77" spans="2:12">
      <c r="B77" s="30" t="s">
        <v>269</v>
      </c>
      <c r="G77" s="51"/>
      <c r="H77" s="148"/>
    </row>
    <row r="78" spans="2:12">
      <c r="B78" s="30" t="s">
        <v>270</v>
      </c>
      <c r="G78" s="51"/>
      <c r="H78" s="148"/>
    </row>
    <row r="79" spans="2:12" ht="45">
      <c r="C79" s="37" t="s">
        <v>271</v>
      </c>
      <c r="D79" s="38" t="s">
        <v>272</v>
      </c>
      <c r="E79" s="37" t="s">
        <v>24</v>
      </c>
      <c r="F79" s="131">
        <v>38</v>
      </c>
      <c r="G79" s="44"/>
      <c r="H79" s="144">
        <f>F79*ROUND(G79,2)</f>
        <v>0</v>
      </c>
    </row>
    <row r="80" spans="2:12" ht="18" customHeight="1">
      <c r="G80" s="147" t="s">
        <v>1</v>
      </c>
      <c r="H80" s="147">
        <f>SUM(H79:H79)</f>
        <v>0</v>
      </c>
    </row>
    <row r="81" spans="2:8">
      <c r="G81" s="147" t="s">
        <v>2</v>
      </c>
      <c r="H81" s="147">
        <f>H80*0.22</f>
        <v>0</v>
      </c>
    </row>
    <row r="82" spans="2:8">
      <c r="G82" s="147" t="s">
        <v>3</v>
      </c>
      <c r="H82" s="147">
        <f>H80+H81</f>
        <v>0</v>
      </c>
    </row>
    <row r="83" spans="2:8">
      <c r="B83" s="30" t="s">
        <v>273</v>
      </c>
      <c r="G83" s="51"/>
      <c r="H83" s="148"/>
    </row>
    <row r="84" spans="2:8" ht="75">
      <c r="C84" s="37" t="s">
        <v>252</v>
      </c>
      <c r="D84" s="38" t="s">
        <v>253</v>
      </c>
      <c r="E84" s="37" t="s">
        <v>212</v>
      </c>
      <c r="F84" s="131">
        <v>225</v>
      </c>
      <c r="G84" s="44"/>
      <c r="H84" s="144">
        <f>F84*ROUND(G84,2)</f>
        <v>0</v>
      </c>
    </row>
    <row r="85" spans="2:8">
      <c r="G85" s="147" t="s">
        <v>1</v>
      </c>
      <c r="H85" s="147">
        <f>SUM(H84:H84)</f>
        <v>0</v>
      </c>
    </row>
    <row r="86" spans="2:8">
      <c r="G86" s="147" t="s">
        <v>2</v>
      </c>
      <c r="H86" s="147">
        <f>H85*0.22</f>
        <v>0</v>
      </c>
    </row>
    <row r="87" spans="2:8">
      <c r="G87" s="147" t="s">
        <v>3</v>
      </c>
      <c r="H87" s="147">
        <f>H85+H86</f>
        <v>0</v>
      </c>
    </row>
    <row r="88" spans="2:8">
      <c r="B88" s="30" t="s">
        <v>274</v>
      </c>
      <c r="G88" s="51"/>
      <c r="H88" s="148"/>
    </row>
    <row r="89" spans="2:8" ht="90">
      <c r="C89" s="37" t="s">
        <v>275</v>
      </c>
      <c r="D89" s="38" t="s">
        <v>276</v>
      </c>
      <c r="E89" s="37" t="s">
        <v>56</v>
      </c>
      <c r="F89" s="131">
        <v>3.5</v>
      </c>
      <c r="G89" s="44"/>
      <c r="H89" s="144">
        <f>F89*ROUND(G89,2)</f>
        <v>0</v>
      </c>
    </row>
    <row r="90" spans="2:8">
      <c r="G90" s="147" t="s">
        <v>1</v>
      </c>
      <c r="H90" s="147">
        <f>SUM(H89:H89)</f>
        <v>0</v>
      </c>
    </row>
    <row r="91" spans="2:8">
      <c r="G91" s="147" t="s">
        <v>2</v>
      </c>
      <c r="H91" s="147">
        <f>H90*0.22</f>
        <v>0</v>
      </c>
    </row>
    <row r="92" spans="2:8">
      <c r="G92" s="147" t="s">
        <v>3</v>
      </c>
      <c r="H92" s="147">
        <f>H90+H91</f>
        <v>0</v>
      </c>
    </row>
    <row r="93" spans="2:8">
      <c r="B93" s="30" t="s">
        <v>277</v>
      </c>
      <c r="G93" s="51"/>
      <c r="H93" s="148"/>
    </row>
    <row r="94" spans="2:8" ht="45">
      <c r="C94" s="37" t="s">
        <v>278</v>
      </c>
      <c r="D94" s="38" t="s">
        <v>279</v>
      </c>
      <c r="E94" s="37" t="s">
        <v>37</v>
      </c>
      <c r="F94" s="131">
        <v>159</v>
      </c>
      <c r="G94" s="44"/>
      <c r="H94" s="144">
        <f>F94*ROUND(G94,2)</f>
        <v>0</v>
      </c>
    </row>
    <row r="95" spans="2:8">
      <c r="G95" s="147" t="s">
        <v>1</v>
      </c>
      <c r="H95" s="147">
        <f>SUM(H94:H94)</f>
        <v>0</v>
      </c>
    </row>
    <row r="96" spans="2:8">
      <c r="G96" s="147" t="s">
        <v>2</v>
      </c>
      <c r="H96" s="147">
        <f>H95*0.22</f>
        <v>0</v>
      </c>
    </row>
    <row r="97" spans="2:12">
      <c r="G97" s="147" t="s">
        <v>3</v>
      </c>
      <c r="H97" s="147">
        <f>H95+H96</f>
        <v>0</v>
      </c>
    </row>
    <row r="98" spans="2:12">
      <c r="B98" s="30" t="s">
        <v>280</v>
      </c>
      <c r="G98" s="51"/>
      <c r="H98" s="148"/>
    </row>
    <row r="99" spans="2:12" ht="60">
      <c r="C99" s="37" t="s">
        <v>281</v>
      </c>
      <c r="D99" s="492" t="s">
        <v>282</v>
      </c>
      <c r="E99" s="37" t="s">
        <v>37</v>
      </c>
      <c r="F99" s="131">
        <v>39</v>
      </c>
      <c r="G99" s="44"/>
      <c r="H99" s="144">
        <f>F99*ROUND(G99,2)</f>
        <v>0</v>
      </c>
    </row>
    <row r="100" spans="2:12">
      <c r="G100" s="147" t="s">
        <v>1</v>
      </c>
      <c r="H100" s="147">
        <f>SUM(H99:H99)</f>
        <v>0</v>
      </c>
    </row>
    <row r="101" spans="2:12">
      <c r="G101" s="147" t="s">
        <v>2</v>
      </c>
      <c r="H101" s="147">
        <f>H100*0.22</f>
        <v>0</v>
      </c>
    </row>
    <row r="102" spans="2:12">
      <c r="G102" s="147" t="s">
        <v>3</v>
      </c>
      <c r="H102" s="147">
        <f>H100+H101</f>
        <v>0</v>
      </c>
    </row>
    <row r="103" spans="2:12">
      <c r="B103" s="30" t="s">
        <v>283</v>
      </c>
      <c r="G103" s="51"/>
      <c r="H103" s="148"/>
    </row>
    <row r="104" spans="2:12" ht="45">
      <c r="C104" s="37" t="s">
        <v>284</v>
      </c>
      <c r="D104" s="38" t="s">
        <v>285</v>
      </c>
      <c r="E104" s="37" t="s">
        <v>37</v>
      </c>
      <c r="F104" s="131">
        <v>3.6</v>
      </c>
      <c r="G104" s="44"/>
      <c r="H104" s="144">
        <f>F104*ROUND(G104,2)</f>
        <v>0</v>
      </c>
    </row>
    <row r="105" spans="2:12">
      <c r="G105" s="147" t="s">
        <v>1</v>
      </c>
      <c r="H105" s="147">
        <f>SUM(H104:H104)</f>
        <v>0</v>
      </c>
    </row>
    <row r="106" spans="2:12">
      <c r="G106" s="147" t="s">
        <v>2</v>
      </c>
      <c r="H106" s="147">
        <f>H105*0.22</f>
        <v>0</v>
      </c>
    </row>
    <row r="107" spans="2:12">
      <c r="G107" s="147" t="s">
        <v>3</v>
      </c>
      <c r="H107" s="147">
        <f>H105+H106</f>
        <v>0</v>
      </c>
    </row>
    <row r="108" spans="2:12">
      <c r="B108" s="55" t="s">
        <v>286</v>
      </c>
      <c r="C108" s="54"/>
      <c r="G108" s="51"/>
      <c r="H108" s="148"/>
    </row>
    <row r="109" spans="2:12" ht="15.75" thickBot="1">
      <c r="B109" s="30" t="s">
        <v>287</v>
      </c>
      <c r="G109" s="51"/>
      <c r="H109" s="148"/>
    </row>
    <row r="110" spans="2:12" ht="15.75" thickBot="1">
      <c r="B110" s="30" t="s">
        <v>288</v>
      </c>
      <c r="G110" s="51"/>
      <c r="H110" s="148"/>
      <c r="I110" s="498" t="s">
        <v>730</v>
      </c>
      <c r="J110" s="501">
        <f>H112+H117+H122+H128+H133+H139+H146+H153+H158+H165+H170</f>
        <v>0</v>
      </c>
      <c r="L110" s="82"/>
    </row>
    <row r="111" spans="2:12" ht="30">
      <c r="C111" s="37" t="s">
        <v>189</v>
      </c>
      <c r="D111" s="38" t="s">
        <v>190</v>
      </c>
      <c r="E111" s="37" t="s">
        <v>20</v>
      </c>
      <c r="F111" s="131">
        <v>1</v>
      </c>
      <c r="G111" s="44"/>
      <c r="H111" s="144">
        <f>F111*ROUND(G111,2)</f>
        <v>0</v>
      </c>
    </row>
    <row r="112" spans="2:12">
      <c r="G112" s="147" t="s">
        <v>1</v>
      </c>
      <c r="H112" s="147">
        <f>SUM(H111:H111)</f>
        <v>0</v>
      </c>
    </row>
    <row r="113" spans="2:22">
      <c r="G113" s="147" t="s">
        <v>2</v>
      </c>
      <c r="H113" s="147">
        <f>H112*0.22</f>
        <v>0</v>
      </c>
    </row>
    <row r="114" spans="2:22">
      <c r="G114" s="147" t="s">
        <v>3</v>
      </c>
      <c r="H114" s="147">
        <f>H112+H113</f>
        <v>0</v>
      </c>
    </row>
    <row r="115" spans="2:22">
      <c r="B115" s="30" t="s">
        <v>289</v>
      </c>
      <c r="G115" s="51"/>
      <c r="H115" s="148"/>
    </row>
    <row r="116" spans="2:22" ht="90">
      <c r="C116" s="37" t="s">
        <v>233</v>
      </c>
      <c r="D116" s="492" t="s">
        <v>726</v>
      </c>
      <c r="E116" s="37" t="s">
        <v>37</v>
      </c>
      <c r="F116" s="131">
        <v>36</v>
      </c>
      <c r="G116" s="44"/>
      <c r="H116" s="149">
        <f>F116*ROUND(G116,2)</f>
        <v>0</v>
      </c>
      <c r="I116" s="500" t="s">
        <v>712</v>
      </c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</row>
    <row r="117" spans="2:22">
      <c r="G117" s="147" t="s">
        <v>1</v>
      </c>
      <c r="H117" s="147">
        <f>SUM(H116:H116)</f>
        <v>0</v>
      </c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</row>
    <row r="118" spans="2:22">
      <c r="G118" s="147" t="s">
        <v>2</v>
      </c>
      <c r="H118" s="147">
        <f>H117*0.22</f>
        <v>0</v>
      </c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</row>
    <row r="119" spans="2:22">
      <c r="G119" s="147" t="s">
        <v>3</v>
      </c>
      <c r="H119" s="147">
        <f>H117+H118</f>
        <v>0</v>
      </c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</row>
    <row r="120" spans="2:22">
      <c r="B120" s="30" t="s">
        <v>290</v>
      </c>
      <c r="G120" s="51"/>
      <c r="H120" s="148"/>
    </row>
    <row r="121" spans="2:22" ht="60">
      <c r="C121" s="37" t="s">
        <v>267</v>
      </c>
      <c r="D121" s="38" t="s">
        <v>268</v>
      </c>
      <c r="E121" s="37" t="s">
        <v>56</v>
      </c>
      <c r="F121" s="131">
        <v>25</v>
      </c>
      <c r="G121" s="44"/>
      <c r="H121" s="149">
        <f>F121*ROUND(G121,2)</f>
        <v>0</v>
      </c>
      <c r="I121" s="500" t="s">
        <v>712</v>
      </c>
    </row>
    <row r="122" spans="2:22">
      <c r="G122" s="147" t="s">
        <v>1</v>
      </c>
      <c r="H122" s="147">
        <f>SUM(H121:H121)</f>
        <v>0</v>
      </c>
    </row>
    <row r="123" spans="2:22">
      <c r="G123" s="147" t="s">
        <v>2</v>
      </c>
      <c r="H123" s="147">
        <f>H122*0.22</f>
        <v>0</v>
      </c>
    </row>
    <row r="124" spans="2:22">
      <c r="G124" s="147" t="s">
        <v>3</v>
      </c>
      <c r="H124" s="147">
        <f>H122+H123</f>
        <v>0</v>
      </c>
    </row>
    <row r="125" spans="2:22">
      <c r="B125" s="30" t="s">
        <v>291</v>
      </c>
      <c r="G125" s="51"/>
      <c r="H125" s="148"/>
    </row>
    <row r="126" spans="2:22">
      <c r="B126" s="30" t="s">
        <v>292</v>
      </c>
      <c r="G126" s="51"/>
      <c r="H126" s="148"/>
    </row>
    <row r="127" spans="2:22" ht="60">
      <c r="C127" s="37" t="s">
        <v>234</v>
      </c>
      <c r="D127" s="38" t="s">
        <v>235</v>
      </c>
      <c r="E127" s="37" t="s">
        <v>56</v>
      </c>
      <c r="F127" s="131">
        <v>215</v>
      </c>
      <c r="G127" s="44"/>
      <c r="H127" s="149">
        <f>F127*ROUND(G127,2)</f>
        <v>0</v>
      </c>
      <c r="I127" s="500" t="s">
        <v>712</v>
      </c>
    </row>
    <row r="128" spans="2:22">
      <c r="G128" s="147" t="s">
        <v>1</v>
      </c>
      <c r="H128" s="147">
        <f>SUM(H127:H127)</f>
        <v>0</v>
      </c>
    </row>
    <row r="129" spans="2:8">
      <c r="G129" s="147" t="s">
        <v>2</v>
      </c>
      <c r="H129" s="147">
        <f>H128*0.22</f>
        <v>0</v>
      </c>
    </row>
    <row r="130" spans="2:8">
      <c r="G130" s="147" t="s">
        <v>3</v>
      </c>
      <c r="H130" s="147">
        <f>H128+H129</f>
        <v>0</v>
      </c>
    </row>
    <row r="131" spans="2:8">
      <c r="B131" s="30" t="s">
        <v>293</v>
      </c>
      <c r="G131" s="51"/>
      <c r="H131" s="148"/>
    </row>
    <row r="132" spans="2:8" ht="30">
      <c r="C132" s="37" t="s">
        <v>236</v>
      </c>
      <c r="D132" s="38" t="s">
        <v>237</v>
      </c>
      <c r="E132" s="37" t="s">
        <v>24</v>
      </c>
      <c r="F132" s="131">
        <v>90</v>
      </c>
      <c r="G132" s="44"/>
      <c r="H132" s="144">
        <f>F132*ROUND(G132,2)</f>
        <v>0</v>
      </c>
    </row>
    <row r="133" spans="2:8">
      <c r="G133" s="147" t="s">
        <v>1</v>
      </c>
      <c r="H133" s="147">
        <f>SUM(H132:H132)</f>
        <v>0</v>
      </c>
    </row>
    <row r="134" spans="2:8">
      <c r="G134" s="147" t="s">
        <v>2</v>
      </c>
      <c r="H134" s="147">
        <f>H133*0.22</f>
        <v>0</v>
      </c>
    </row>
    <row r="135" spans="2:8">
      <c r="G135" s="147" t="s">
        <v>3</v>
      </c>
      <c r="H135" s="147">
        <f>H133+H134</f>
        <v>0</v>
      </c>
    </row>
    <row r="136" spans="2:8">
      <c r="B136" s="30" t="s">
        <v>294</v>
      </c>
      <c r="G136" s="51"/>
      <c r="H136" s="148"/>
    </row>
    <row r="137" spans="2:8" ht="30">
      <c r="C137" s="39" t="s">
        <v>201</v>
      </c>
      <c r="D137" s="40" t="s">
        <v>238</v>
      </c>
      <c r="E137" s="39" t="s">
        <v>56</v>
      </c>
      <c r="F137" s="130">
        <v>225</v>
      </c>
      <c r="G137" s="44"/>
      <c r="H137" s="144">
        <f t="shared" ref="H137:H138" si="4">F137*ROUND(G137,2)</f>
        <v>0</v>
      </c>
    </row>
    <row r="138" spans="2:8" ht="30">
      <c r="C138" s="37" t="s">
        <v>239</v>
      </c>
      <c r="D138" s="38" t="s">
        <v>240</v>
      </c>
      <c r="E138" s="37" t="s">
        <v>56</v>
      </c>
      <c r="F138" s="131">
        <v>116</v>
      </c>
      <c r="G138" s="44"/>
      <c r="H138" s="144">
        <f t="shared" si="4"/>
        <v>0</v>
      </c>
    </row>
    <row r="139" spans="2:8">
      <c r="G139" s="147" t="s">
        <v>1</v>
      </c>
      <c r="H139" s="147">
        <f>SUM(H137:H138)</f>
        <v>0</v>
      </c>
    </row>
    <row r="140" spans="2:8">
      <c r="G140" s="147" t="s">
        <v>2</v>
      </c>
      <c r="H140" s="147">
        <f>H139*0.22</f>
        <v>0</v>
      </c>
    </row>
    <row r="141" spans="2:8">
      <c r="G141" s="147" t="s">
        <v>3</v>
      </c>
      <c r="H141" s="147">
        <f>H139+H140</f>
        <v>0</v>
      </c>
    </row>
    <row r="142" spans="2:8">
      <c r="B142" s="30" t="s">
        <v>295</v>
      </c>
      <c r="G142" s="51"/>
      <c r="H142" s="148"/>
    </row>
    <row r="143" spans="2:8">
      <c r="B143" s="30" t="s">
        <v>296</v>
      </c>
      <c r="G143" s="51"/>
      <c r="H143" s="148"/>
    </row>
    <row r="144" spans="2:8" ht="90">
      <c r="C144" s="39" t="s">
        <v>243</v>
      </c>
      <c r="D144" s="40" t="s">
        <v>244</v>
      </c>
      <c r="E144" s="39" t="s">
        <v>37</v>
      </c>
      <c r="F144" s="130">
        <v>45</v>
      </c>
      <c r="G144" s="44"/>
      <c r="H144" s="144">
        <f t="shared" ref="H144:H145" si="5">F144*ROUND(G144,2)</f>
        <v>0</v>
      </c>
    </row>
    <row r="145" spans="2:8" ht="45">
      <c r="C145" s="37" t="s">
        <v>245</v>
      </c>
      <c r="D145" s="38" t="s">
        <v>246</v>
      </c>
      <c r="E145" s="37" t="s">
        <v>20</v>
      </c>
      <c r="F145" s="131">
        <v>23</v>
      </c>
      <c r="G145" s="44"/>
      <c r="H145" s="144">
        <f t="shared" si="5"/>
        <v>0</v>
      </c>
    </row>
    <row r="146" spans="2:8">
      <c r="G146" s="147" t="s">
        <v>1</v>
      </c>
      <c r="H146" s="147">
        <f>SUM(H144:H145)</f>
        <v>0</v>
      </c>
    </row>
    <row r="147" spans="2:8">
      <c r="G147" s="147" t="s">
        <v>2</v>
      </c>
      <c r="H147" s="147">
        <f>H146*0.22</f>
        <v>0</v>
      </c>
    </row>
    <row r="148" spans="2:8">
      <c r="G148" s="147" t="s">
        <v>3</v>
      </c>
      <c r="H148" s="147">
        <f>H146+H147</f>
        <v>0</v>
      </c>
    </row>
    <row r="149" spans="2:8">
      <c r="B149" s="30" t="s">
        <v>297</v>
      </c>
      <c r="G149" s="51"/>
      <c r="H149" s="148"/>
    </row>
    <row r="150" spans="2:8">
      <c r="B150" s="30" t="s">
        <v>298</v>
      </c>
      <c r="G150" s="51"/>
      <c r="H150" s="148"/>
    </row>
    <row r="151" spans="2:8" ht="30">
      <c r="C151" s="39" t="s">
        <v>207</v>
      </c>
      <c r="D151" s="40" t="s">
        <v>208</v>
      </c>
      <c r="E151" s="39" t="s">
        <v>24</v>
      </c>
      <c r="F151" s="130">
        <v>33</v>
      </c>
      <c r="G151" s="44"/>
      <c r="H151" s="144">
        <f t="shared" ref="H151:H152" si="6">F151*ROUND(G151,2)</f>
        <v>0</v>
      </c>
    </row>
    <row r="152" spans="2:8" ht="30">
      <c r="C152" s="37" t="s">
        <v>249</v>
      </c>
      <c r="D152" s="38" t="s">
        <v>250</v>
      </c>
      <c r="E152" s="37" t="s">
        <v>24</v>
      </c>
      <c r="F152" s="131">
        <v>151</v>
      </c>
      <c r="G152" s="44"/>
      <c r="H152" s="144">
        <f t="shared" si="6"/>
        <v>0</v>
      </c>
    </row>
    <row r="153" spans="2:8">
      <c r="G153" s="147" t="s">
        <v>1</v>
      </c>
      <c r="H153" s="147">
        <f>SUM(H151:H152)</f>
        <v>0</v>
      </c>
    </row>
    <row r="154" spans="2:8">
      <c r="G154" s="147" t="s">
        <v>2</v>
      </c>
      <c r="H154" s="147">
        <f>H153*0.22</f>
        <v>0</v>
      </c>
    </row>
    <row r="155" spans="2:8">
      <c r="G155" s="147" t="s">
        <v>3</v>
      </c>
      <c r="H155" s="147">
        <f>H153+H154</f>
        <v>0</v>
      </c>
    </row>
    <row r="156" spans="2:8">
      <c r="B156" s="30" t="s">
        <v>299</v>
      </c>
      <c r="G156" s="51"/>
      <c r="H156" s="148"/>
    </row>
    <row r="157" spans="2:8" ht="75">
      <c r="C157" s="37" t="s">
        <v>252</v>
      </c>
      <c r="D157" s="38" t="s">
        <v>253</v>
      </c>
      <c r="E157" s="37" t="s">
        <v>212</v>
      </c>
      <c r="F157" s="131">
        <v>480</v>
      </c>
      <c r="G157" s="44"/>
      <c r="H157" s="144">
        <f>F157*ROUND(G157,2)</f>
        <v>0</v>
      </c>
    </row>
    <row r="158" spans="2:8">
      <c r="G158" s="147" t="s">
        <v>1</v>
      </c>
      <c r="H158" s="147">
        <f>SUM(H157:H157)</f>
        <v>0</v>
      </c>
    </row>
    <row r="159" spans="2:8">
      <c r="G159" s="147" t="s">
        <v>2</v>
      </c>
      <c r="H159" s="147">
        <f>H158*0.22</f>
        <v>0</v>
      </c>
    </row>
    <row r="160" spans="2:8">
      <c r="G160" s="147" t="s">
        <v>3</v>
      </c>
      <c r="H160" s="147">
        <f>H158+H159</f>
        <v>0</v>
      </c>
    </row>
    <row r="161" spans="2:12">
      <c r="B161" s="30" t="s">
        <v>300</v>
      </c>
      <c r="G161" s="51"/>
      <c r="H161" s="148"/>
    </row>
    <row r="162" spans="2:12" ht="60">
      <c r="C162" s="39" t="s">
        <v>214</v>
      </c>
      <c r="D162" s="40" t="s">
        <v>255</v>
      </c>
      <c r="E162" s="39" t="s">
        <v>56</v>
      </c>
      <c r="F162" s="130">
        <v>9.6</v>
      </c>
      <c r="G162" s="44"/>
      <c r="H162" s="144">
        <f t="shared" ref="H162:H164" si="7">F162*ROUND(G162,2)</f>
        <v>0</v>
      </c>
    </row>
    <row r="163" spans="2:12" ht="75">
      <c r="C163" s="39" t="s">
        <v>256</v>
      </c>
      <c r="D163" s="40" t="s">
        <v>257</v>
      </c>
      <c r="E163" s="39" t="s">
        <v>56</v>
      </c>
      <c r="F163" s="130">
        <v>13.5</v>
      </c>
      <c r="G163" s="44"/>
      <c r="H163" s="144">
        <f t="shared" si="7"/>
        <v>0</v>
      </c>
    </row>
    <row r="164" spans="2:12" ht="60">
      <c r="C164" s="37" t="s">
        <v>258</v>
      </c>
      <c r="D164" s="38" t="s">
        <v>259</v>
      </c>
      <c r="E164" s="37" t="s">
        <v>56</v>
      </c>
      <c r="F164" s="131">
        <v>21</v>
      </c>
      <c r="G164" s="44"/>
      <c r="H164" s="144">
        <f t="shared" si="7"/>
        <v>0</v>
      </c>
    </row>
    <row r="165" spans="2:12">
      <c r="G165" s="147" t="s">
        <v>1</v>
      </c>
      <c r="H165" s="147">
        <f>SUM(H162:H164)</f>
        <v>0</v>
      </c>
    </row>
    <row r="166" spans="2:12">
      <c r="G166" s="147" t="s">
        <v>2</v>
      </c>
      <c r="H166" s="147">
        <f>H165*0.22</f>
        <v>0</v>
      </c>
    </row>
    <row r="167" spans="2:12">
      <c r="G167" s="147" t="s">
        <v>3</v>
      </c>
      <c r="H167" s="147">
        <f>H165+H166</f>
        <v>0</v>
      </c>
    </row>
    <row r="168" spans="2:12">
      <c r="B168" s="30" t="s">
        <v>301</v>
      </c>
      <c r="G168" s="51"/>
      <c r="H168" s="148"/>
    </row>
    <row r="169" spans="2:12" ht="60">
      <c r="C169" s="37" t="s">
        <v>261</v>
      </c>
      <c r="D169" s="38" t="s">
        <v>262</v>
      </c>
      <c r="E169" s="37" t="s">
        <v>37</v>
      </c>
      <c r="F169" s="131">
        <v>6</v>
      </c>
      <c r="G169" s="44"/>
      <c r="H169" s="144">
        <f>F169*ROUND(G169,2)</f>
        <v>0</v>
      </c>
    </row>
    <row r="170" spans="2:12">
      <c r="G170" s="147" t="s">
        <v>1</v>
      </c>
      <c r="H170" s="147">
        <f>SUM(H169:H169)</f>
        <v>0</v>
      </c>
    </row>
    <row r="171" spans="2:12">
      <c r="G171" s="147" t="s">
        <v>2</v>
      </c>
      <c r="H171" s="147">
        <f>H170*0.22</f>
        <v>0</v>
      </c>
    </row>
    <row r="172" spans="2:12">
      <c r="G172" s="147" t="s">
        <v>3</v>
      </c>
      <c r="H172" s="147">
        <f>H170+H171</f>
        <v>0</v>
      </c>
    </row>
    <row r="173" spans="2:12">
      <c r="B173" s="55" t="s">
        <v>302</v>
      </c>
      <c r="C173" s="54"/>
      <c r="G173" s="51"/>
      <c r="H173" s="148"/>
    </row>
    <row r="174" spans="2:12" ht="15.75" thickBot="1">
      <c r="B174" s="30" t="s">
        <v>303</v>
      </c>
      <c r="G174" s="51"/>
      <c r="H174" s="148"/>
    </row>
    <row r="175" spans="2:12" ht="15.75" thickBot="1">
      <c r="B175" s="30" t="s">
        <v>304</v>
      </c>
      <c r="G175" s="51"/>
      <c r="H175" s="148"/>
      <c r="I175" s="498" t="s">
        <v>733</v>
      </c>
      <c r="J175" s="501">
        <f>H177+H182+H187+H194+H199+H205+H212+H220+H225+H233</f>
        <v>0</v>
      </c>
      <c r="L175" s="82"/>
    </row>
    <row r="176" spans="2:12" ht="30">
      <c r="C176" s="37" t="s">
        <v>189</v>
      </c>
      <c r="D176" s="38" t="s">
        <v>190</v>
      </c>
      <c r="E176" s="37" t="s">
        <v>20</v>
      </c>
      <c r="F176" s="131">
        <v>1</v>
      </c>
      <c r="G176" s="44"/>
      <c r="H176" s="144">
        <f>F176*ROUND(G176,2)</f>
        <v>0</v>
      </c>
    </row>
    <row r="177" spans="2:9">
      <c r="G177" s="147" t="s">
        <v>1</v>
      </c>
      <c r="H177" s="147">
        <f>SUM(H176:H176)</f>
        <v>0</v>
      </c>
    </row>
    <row r="178" spans="2:9">
      <c r="G178" s="147" t="s">
        <v>2</v>
      </c>
      <c r="H178" s="147">
        <f>H177*0.22</f>
        <v>0</v>
      </c>
    </row>
    <row r="179" spans="2:9">
      <c r="G179" s="147" t="s">
        <v>3</v>
      </c>
      <c r="H179" s="147">
        <f>H177+H178</f>
        <v>0</v>
      </c>
    </row>
    <row r="180" spans="2:9">
      <c r="B180" s="30" t="s">
        <v>305</v>
      </c>
      <c r="G180" s="51"/>
      <c r="H180" s="148"/>
    </row>
    <row r="181" spans="2:9" ht="90">
      <c r="C181" s="37" t="s">
        <v>233</v>
      </c>
      <c r="D181" s="492" t="s">
        <v>726</v>
      </c>
      <c r="E181" s="37" t="s">
        <v>37</v>
      </c>
      <c r="F181" s="131">
        <v>7</v>
      </c>
      <c r="G181" s="44"/>
      <c r="H181" s="149">
        <f>F181*ROUND(G181,2)</f>
        <v>0</v>
      </c>
      <c r="I181" s="500" t="s">
        <v>712</v>
      </c>
    </row>
    <row r="182" spans="2:9">
      <c r="G182" s="147" t="s">
        <v>1</v>
      </c>
      <c r="H182" s="147">
        <f>SUM(H181:H181)</f>
        <v>0</v>
      </c>
    </row>
    <row r="183" spans="2:9">
      <c r="G183" s="147" t="s">
        <v>2</v>
      </c>
      <c r="H183" s="147">
        <f>H182*0.22</f>
        <v>0</v>
      </c>
    </row>
    <row r="184" spans="2:9">
      <c r="G184" s="147" t="s">
        <v>3</v>
      </c>
      <c r="H184" s="147">
        <f>H182+H183</f>
        <v>0</v>
      </c>
    </row>
    <row r="185" spans="2:9">
      <c r="B185" s="30" t="s">
        <v>306</v>
      </c>
      <c r="G185" s="51"/>
      <c r="H185" s="148"/>
    </row>
    <row r="186" spans="2:9" ht="90">
      <c r="C186" s="37" t="s">
        <v>267</v>
      </c>
      <c r="D186" s="38" t="s">
        <v>307</v>
      </c>
      <c r="E186" s="37" t="s">
        <v>56</v>
      </c>
      <c r="F186" s="131">
        <v>1</v>
      </c>
      <c r="G186" s="44"/>
      <c r="H186" s="149">
        <f>F186*ROUND(G186,2)</f>
        <v>0</v>
      </c>
      <c r="I186" s="500" t="s">
        <v>712</v>
      </c>
    </row>
    <row r="187" spans="2:9">
      <c r="G187" s="147" t="s">
        <v>1</v>
      </c>
      <c r="H187" s="147">
        <f>SUM(H186:H186)</f>
        <v>0</v>
      </c>
    </row>
    <row r="188" spans="2:9">
      <c r="G188" s="147" t="s">
        <v>2</v>
      </c>
      <c r="H188" s="147">
        <f>H187*0.22</f>
        <v>0</v>
      </c>
    </row>
    <row r="189" spans="2:9">
      <c r="G189" s="147" t="s">
        <v>3</v>
      </c>
      <c r="H189" s="147">
        <f>H187+H188</f>
        <v>0</v>
      </c>
    </row>
    <row r="190" spans="2:9">
      <c r="B190" s="30" t="s">
        <v>308</v>
      </c>
      <c r="G190" s="51"/>
      <c r="H190" s="148"/>
    </row>
    <row r="191" spans="2:9">
      <c r="B191" s="30" t="s">
        <v>309</v>
      </c>
      <c r="G191" s="51"/>
      <c r="H191" s="148"/>
    </row>
    <row r="192" spans="2:9" ht="60">
      <c r="C192" s="39" t="s">
        <v>234</v>
      </c>
      <c r="D192" s="40" t="s">
        <v>235</v>
      </c>
      <c r="E192" s="39" t="s">
        <v>56</v>
      </c>
      <c r="F192" s="130">
        <v>33</v>
      </c>
      <c r="G192" s="44"/>
      <c r="H192" s="149">
        <f>F192*ROUND(G192,2)</f>
        <v>0</v>
      </c>
      <c r="I192" s="500" t="s">
        <v>712</v>
      </c>
    </row>
    <row r="193" spans="2:8" ht="30">
      <c r="C193" s="37" t="s">
        <v>54</v>
      </c>
      <c r="D193" s="38" t="s">
        <v>55</v>
      </c>
      <c r="E193" s="37" t="s">
        <v>56</v>
      </c>
      <c r="F193" s="131">
        <v>2</v>
      </c>
      <c r="G193" s="44"/>
      <c r="H193" s="144">
        <f>F193*ROUND(G193,2)</f>
        <v>0</v>
      </c>
    </row>
    <row r="194" spans="2:8">
      <c r="G194" s="147" t="s">
        <v>1</v>
      </c>
      <c r="H194" s="147">
        <f>SUM(H192:H193)</f>
        <v>0</v>
      </c>
    </row>
    <row r="195" spans="2:8">
      <c r="G195" s="147" t="s">
        <v>2</v>
      </c>
      <c r="H195" s="147">
        <f>H194*0.22</f>
        <v>0</v>
      </c>
    </row>
    <row r="196" spans="2:8">
      <c r="G196" s="147" t="s">
        <v>3</v>
      </c>
      <c r="H196" s="147">
        <f>H194+H195</f>
        <v>0</v>
      </c>
    </row>
    <row r="197" spans="2:8">
      <c r="B197" s="30" t="s">
        <v>310</v>
      </c>
      <c r="G197" s="51"/>
      <c r="H197" s="148"/>
    </row>
    <row r="198" spans="2:8" ht="30">
      <c r="C198" s="37" t="s">
        <v>236</v>
      </c>
      <c r="D198" s="38" t="s">
        <v>237</v>
      </c>
      <c r="E198" s="37" t="s">
        <v>24</v>
      </c>
      <c r="F198" s="131">
        <v>9</v>
      </c>
      <c r="G198" s="44"/>
      <c r="H198" s="144">
        <f>F198*ROUND(G198,2)</f>
        <v>0</v>
      </c>
    </row>
    <row r="199" spans="2:8">
      <c r="G199" s="147" t="s">
        <v>1</v>
      </c>
      <c r="H199" s="147">
        <f>SUM(H198:H198)</f>
        <v>0</v>
      </c>
    </row>
    <row r="200" spans="2:8">
      <c r="G200" s="147" t="s">
        <v>2</v>
      </c>
      <c r="H200" s="147">
        <f>H199*0.22</f>
        <v>0</v>
      </c>
    </row>
    <row r="201" spans="2:8">
      <c r="G201" s="147" t="s">
        <v>3</v>
      </c>
      <c r="H201" s="147">
        <f>H199+H200</f>
        <v>0</v>
      </c>
    </row>
    <row r="202" spans="2:8">
      <c r="B202" s="30" t="s">
        <v>311</v>
      </c>
      <c r="G202" s="148"/>
      <c r="H202" s="148"/>
    </row>
    <row r="203" spans="2:8" ht="30">
      <c r="C203" s="39" t="s">
        <v>201</v>
      </c>
      <c r="D203" s="40" t="s">
        <v>238</v>
      </c>
      <c r="E203" s="39" t="s">
        <v>56</v>
      </c>
      <c r="F203" s="130">
        <v>8.5</v>
      </c>
      <c r="G203" s="44"/>
      <c r="H203" s="144">
        <f t="shared" ref="H203:H204" si="8">F203*ROUND(G203,2)</f>
        <v>0</v>
      </c>
    </row>
    <row r="204" spans="2:8" ht="30">
      <c r="C204" s="37" t="s">
        <v>239</v>
      </c>
      <c r="D204" s="38" t="s">
        <v>240</v>
      </c>
      <c r="E204" s="37" t="s">
        <v>56</v>
      </c>
      <c r="F204" s="131">
        <v>9.5</v>
      </c>
      <c r="G204" s="44"/>
      <c r="H204" s="144">
        <f t="shared" si="8"/>
        <v>0</v>
      </c>
    </row>
    <row r="205" spans="2:8">
      <c r="G205" s="147" t="s">
        <v>1</v>
      </c>
      <c r="H205" s="147">
        <f>SUM(H203:H204)</f>
        <v>0</v>
      </c>
    </row>
    <row r="206" spans="2:8">
      <c r="G206" s="147" t="s">
        <v>2</v>
      </c>
      <c r="H206" s="147">
        <f>H205*0.22</f>
        <v>0</v>
      </c>
    </row>
    <row r="207" spans="2:8">
      <c r="G207" s="147" t="s">
        <v>3</v>
      </c>
      <c r="H207" s="147">
        <f>H205+H206</f>
        <v>0</v>
      </c>
    </row>
    <row r="208" spans="2:8">
      <c r="B208" s="30" t="s">
        <v>312</v>
      </c>
      <c r="G208" s="51"/>
      <c r="H208" s="148"/>
    </row>
    <row r="209" spans="2:10">
      <c r="B209" s="30" t="s">
        <v>313</v>
      </c>
      <c r="G209" s="51"/>
      <c r="H209" s="148"/>
    </row>
    <row r="210" spans="2:10" ht="90">
      <c r="C210" s="39" t="s">
        <v>243</v>
      </c>
      <c r="D210" s="40" t="s">
        <v>244</v>
      </c>
      <c r="E210" s="39" t="s">
        <v>37</v>
      </c>
      <c r="F210" s="130">
        <v>7</v>
      </c>
      <c r="G210" s="44"/>
      <c r="H210" s="144">
        <f t="shared" ref="H210:H211" si="9">F210*ROUND(G210,2)</f>
        <v>0</v>
      </c>
    </row>
    <row r="211" spans="2:10" ht="45">
      <c r="C211" s="37" t="s">
        <v>245</v>
      </c>
      <c r="D211" s="38" t="s">
        <v>246</v>
      </c>
      <c r="E211" s="37" t="s">
        <v>20</v>
      </c>
      <c r="F211" s="131">
        <v>4</v>
      </c>
      <c r="G211" s="44"/>
      <c r="H211" s="144">
        <f t="shared" si="9"/>
        <v>0</v>
      </c>
    </row>
    <row r="212" spans="2:10">
      <c r="G212" s="147" t="s">
        <v>1</v>
      </c>
      <c r="H212" s="147">
        <f>SUM(H210:H211)</f>
        <v>0</v>
      </c>
    </row>
    <row r="213" spans="2:10">
      <c r="G213" s="147" t="s">
        <v>2</v>
      </c>
      <c r="H213" s="147">
        <f>H212*0.22</f>
        <v>0</v>
      </c>
    </row>
    <row r="214" spans="2:10">
      <c r="G214" s="147" t="s">
        <v>3</v>
      </c>
      <c r="H214" s="147">
        <f>H212+H213</f>
        <v>0</v>
      </c>
    </row>
    <row r="215" spans="2:10">
      <c r="B215" s="30" t="s">
        <v>314</v>
      </c>
      <c r="G215" s="51"/>
      <c r="H215" s="148"/>
    </row>
    <row r="216" spans="2:10">
      <c r="B216" s="30" t="s">
        <v>315</v>
      </c>
      <c r="G216" s="51"/>
      <c r="H216" s="148"/>
    </row>
    <row r="217" spans="2:10" ht="30">
      <c r="C217" s="39" t="s">
        <v>207</v>
      </c>
      <c r="D217" s="40" t="s">
        <v>208</v>
      </c>
      <c r="E217" s="39" t="s">
        <v>24</v>
      </c>
      <c r="F217" s="130">
        <v>4.8</v>
      </c>
      <c r="G217" s="44"/>
      <c r="H217" s="144">
        <f t="shared" ref="H217:H218" si="10">F217*ROUND(G217,2)</f>
        <v>0</v>
      </c>
    </row>
    <row r="218" spans="2:10" ht="30">
      <c r="C218" s="37" t="s">
        <v>249</v>
      </c>
      <c r="D218" s="38" t="s">
        <v>250</v>
      </c>
      <c r="E218" s="37" t="s">
        <v>24</v>
      </c>
      <c r="F218" s="131">
        <v>16.100000000000001</v>
      </c>
      <c r="G218" s="44"/>
      <c r="H218" s="144">
        <f t="shared" si="10"/>
        <v>0</v>
      </c>
      <c r="I218" s="502"/>
      <c r="J218" s="503"/>
    </row>
    <row r="219" spans="2:10">
      <c r="C219" s="485"/>
      <c r="D219" s="486"/>
      <c r="E219" s="485"/>
      <c r="F219" s="487"/>
      <c r="G219" s="138"/>
      <c r="H219" s="430"/>
      <c r="I219" s="504"/>
      <c r="J219" s="503"/>
    </row>
    <row r="220" spans="2:10">
      <c r="G220" s="147" t="s">
        <v>1</v>
      </c>
      <c r="H220" s="147">
        <f>SUM(H217:H218)</f>
        <v>0</v>
      </c>
    </row>
    <row r="221" spans="2:10">
      <c r="G221" s="147" t="s">
        <v>2</v>
      </c>
      <c r="H221" s="147">
        <f>H220*0.22</f>
        <v>0</v>
      </c>
    </row>
    <row r="222" spans="2:10">
      <c r="G222" s="147" t="s">
        <v>3</v>
      </c>
      <c r="H222" s="147">
        <f>H220+H221</f>
        <v>0</v>
      </c>
    </row>
    <row r="223" spans="2:10">
      <c r="B223" s="30" t="s">
        <v>316</v>
      </c>
      <c r="G223" s="51"/>
      <c r="H223" s="148"/>
    </row>
    <row r="224" spans="2:10" ht="75">
      <c r="C224" s="37" t="s">
        <v>252</v>
      </c>
      <c r="D224" s="38" t="s">
        <v>253</v>
      </c>
      <c r="E224" s="37" t="s">
        <v>212</v>
      </c>
      <c r="F224" s="131">
        <v>1110</v>
      </c>
      <c r="G224" s="44"/>
      <c r="H224" s="144">
        <f>F224*ROUND(G224,2)</f>
        <v>0</v>
      </c>
    </row>
    <row r="225" spans="2:12">
      <c r="G225" s="147" t="s">
        <v>1</v>
      </c>
      <c r="H225" s="147">
        <f>SUM(H224:H224)</f>
        <v>0</v>
      </c>
    </row>
    <row r="226" spans="2:12">
      <c r="G226" s="147" t="s">
        <v>2</v>
      </c>
      <c r="H226" s="147">
        <f>H225*0.22</f>
        <v>0</v>
      </c>
    </row>
    <row r="227" spans="2:12">
      <c r="G227" s="147" t="s">
        <v>3</v>
      </c>
      <c r="H227" s="147">
        <f>H225+H226</f>
        <v>0</v>
      </c>
    </row>
    <row r="228" spans="2:12">
      <c r="B228" s="30" t="s">
        <v>317</v>
      </c>
      <c r="G228" s="148"/>
      <c r="H228" s="148"/>
    </row>
    <row r="229" spans="2:12" ht="60">
      <c r="C229" s="39" t="s">
        <v>214</v>
      </c>
      <c r="D229" s="40" t="s">
        <v>255</v>
      </c>
      <c r="E229" s="39" t="s">
        <v>56</v>
      </c>
      <c r="F229" s="130">
        <v>1.3</v>
      </c>
      <c r="G229" s="44"/>
      <c r="H229" s="144">
        <f t="shared" ref="H229:H231" si="11">F229*ROUND(G229,2)</f>
        <v>0</v>
      </c>
    </row>
    <row r="230" spans="2:12" ht="75">
      <c r="C230" s="39" t="s">
        <v>256</v>
      </c>
      <c r="D230" s="40" t="s">
        <v>257</v>
      </c>
      <c r="E230" s="39" t="s">
        <v>56</v>
      </c>
      <c r="F230" s="130">
        <v>2.1</v>
      </c>
      <c r="G230" s="44"/>
      <c r="H230" s="144">
        <f t="shared" si="11"/>
        <v>0</v>
      </c>
    </row>
    <row r="231" spans="2:12" ht="60">
      <c r="C231" s="39" t="s">
        <v>258</v>
      </c>
      <c r="D231" s="40" t="s">
        <v>259</v>
      </c>
      <c r="E231" s="39" t="s">
        <v>56</v>
      </c>
      <c r="F231" s="130">
        <v>2.4</v>
      </c>
      <c r="G231" s="44"/>
      <c r="H231" s="144">
        <f t="shared" si="11"/>
        <v>0</v>
      </c>
    </row>
    <row r="232" spans="2:12">
      <c r="C232" s="488"/>
      <c r="D232" s="489"/>
      <c r="E232" s="488"/>
      <c r="F232" s="490"/>
      <c r="G232" s="142"/>
      <c r="H232" s="491"/>
      <c r="I232" s="504"/>
    </row>
    <row r="233" spans="2:12">
      <c r="G233" s="147" t="s">
        <v>1</v>
      </c>
      <c r="H233" s="147">
        <f>SUM(H229:H232)</f>
        <v>0</v>
      </c>
    </row>
    <row r="234" spans="2:12">
      <c r="G234" s="147" t="s">
        <v>2</v>
      </c>
      <c r="H234" s="147">
        <f>H233*0.22</f>
        <v>0</v>
      </c>
    </row>
    <row r="235" spans="2:12">
      <c r="G235" s="147" t="s">
        <v>3</v>
      </c>
      <c r="H235" s="147">
        <f>H233+H234</f>
        <v>0</v>
      </c>
    </row>
    <row r="236" spans="2:12">
      <c r="B236" s="55" t="s">
        <v>318</v>
      </c>
      <c r="C236" s="54"/>
      <c r="G236" s="51"/>
      <c r="H236" s="148"/>
    </row>
    <row r="237" spans="2:12" ht="15.75" thickBot="1">
      <c r="B237" s="30" t="s">
        <v>319</v>
      </c>
      <c r="G237" s="51"/>
      <c r="H237" s="148"/>
    </row>
    <row r="238" spans="2:12" ht="15.75" thickBot="1">
      <c r="B238" s="30" t="s">
        <v>320</v>
      </c>
      <c r="G238" s="51"/>
      <c r="H238" s="148"/>
      <c r="I238" s="498" t="s">
        <v>734</v>
      </c>
      <c r="J238" s="501">
        <f>H240+H245+H250+H257+H262+H268+H275+H283+H288+H296</f>
        <v>0</v>
      </c>
      <c r="L238" s="82"/>
    </row>
    <row r="239" spans="2:12" ht="30">
      <c r="C239" s="37" t="s">
        <v>189</v>
      </c>
      <c r="D239" s="38" t="s">
        <v>190</v>
      </c>
      <c r="E239" s="37" t="s">
        <v>20</v>
      </c>
      <c r="F239" s="131">
        <v>1</v>
      </c>
      <c r="G239" s="44"/>
      <c r="H239" s="144">
        <f>F239*ROUND(G239,2)</f>
        <v>0</v>
      </c>
    </row>
    <row r="240" spans="2:12">
      <c r="G240" s="147" t="s">
        <v>1</v>
      </c>
      <c r="H240" s="147">
        <f>SUM(H239:H239)</f>
        <v>0</v>
      </c>
    </row>
    <row r="241" spans="2:9">
      <c r="G241" s="147" t="s">
        <v>2</v>
      </c>
      <c r="H241" s="147">
        <f>H240*0.22</f>
        <v>0</v>
      </c>
    </row>
    <row r="242" spans="2:9">
      <c r="G242" s="147" t="s">
        <v>3</v>
      </c>
      <c r="H242" s="147">
        <f>H240+H241</f>
        <v>0</v>
      </c>
    </row>
    <row r="243" spans="2:9">
      <c r="B243" s="30" t="s">
        <v>321</v>
      </c>
      <c r="G243" s="51"/>
      <c r="H243" s="148"/>
    </row>
    <row r="244" spans="2:9" ht="90">
      <c r="C244" s="37" t="s">
        <v>233</v>
      </c>
      <c r="D244" s="492" t="s">
        <v>726</v>
      </c>
      <c r="E244" s="37" t="s">
        <v>37</v>
      </c>
      <c r="F244" s="131">
        <v>13</v>
      </c>
      <c r="G244" s="44"/>
      <c r="H244" s="149">
        <f>F244*ROUND(G244,2)</f>
        <v>0</v>
      </c>
      <c r="I244" s="500" t="s">
        <v>712</v>
      </c>
    </row>
    <row r="245" spans="2:9">
      <c r="G245" s="147" t="s">
        <v>1</v>
      </c>
      <c r="H245" s="147">
        <f>SUM(H244:H244)</f>
        <v>0</v>
      </c>
    </row>
    <row r="246" spans="2:9">
      <c r="G246" s="147" t="s">
        <v>2</v>
      </c>
      <c r="H246" s="147">
        <f>H245*0.22</f>
        <v>0</v>
      </c>
    </row>
    <row r="247" spans="2:9">
      <c r="G247" s="147" t="s">
        <v>3</v>
      </c>
      <c r="H247" s="147">
        <f>H245+H246</f>
        <v>0</v>
      </c>
    </row>
    <row r="248" spans="2:9">
      <c r="B248" s="30" t="s">
        <v>322</v>
      </c>
      <c r="G248" s="51"/>
      <c r="H248" s="148"/>
    </row>
    <row r="249" spans="2:9" ht="90">
      <c r="C249" s="37" t="s">
        <v>267</v>
      </c>
      <c r="D249" s="38" t="s">
        <v>307</v>
      </c>
      <c r="E249" s="37" t="s">
        <v>56</v>
      </c>
      <c r="F249" s="131">
        <v>5</v>
      </c>
      <c r="G249" s="44"/>
      <c r="H249" s="149">
        <f>F249*ROUND(G249,2)</f>
        <v>0</v>
      </c>
      <c r="I249" s="500" t="s">
        <v>712</v>
      </c>
    </row>
    <row r="250" spans="2:9">
      <c r="G250" s="147" t="s">
        <v>1</v>
      </c>
      <c r="H250" s="147">
        <f>SUM(H249:H249)</f>
        <v>0</v>
      </c>
    </row>
    <row r="251" spans="2:9">
      <c r="G251" s="147" t="s">
        <v>2</v>
      </c>
      <c r="H251" s="147">
        <f>H250*0.22</f>
        <v>0</v>
      </c>
    </row>
    <row r="252" spans="2:9">
      <c r="G252" s="147" t="s">
        <v>3</v>
      </c>
      <c r="H252" s="147">
        <f>H250+H251</f>
        <v>0</v>
      </c>
    </row>
    <row r="253" spans="2:9">
      <c r="B253" s="30" t="s">
        <v>323</v>
      </c>
      <c r="G253" s="51"/>
      <c r="H253" s="148"/>
    </row>
    <row r="254" spans="2:9">
      <c r="B254" s="30" t="s">
        <v>324</v>
      </c>
      <c r="G254" s="51"/>
      <c r="H254" s="148"/>
    </row>
    <row r="255" spans="2:9" ht="60">
      <c r="C255" s="39" t="s">
        <v>234</v>
      </c>
      <c r="D255" s="40" t="s">
        <v>235</v>
      </c>
      <c r="E255" s="39" t="s">
        <v>56</v>
      </c>
      <c r="F255" s="130">
        <v>68</v>
      </c>
      <c r="G255" s="44"/>
      <c r="H255" s="149">
        <f>F255*ROUND(G255,2)</f>
        <v>0</v>
      </c>
      <c r="I255" s="500" t="s">
        <v>712</v>
      </c>
    </row>
    <row r="256" spans="2:9" ht="30">
      <c r="C256" s="37" t="s">
        <v>54</v>
      </c>
      <c r="D256" s="38" t="s">
        <v>55</v>
      </c>
      <c r="E256" s="37" t="s">
        <v>56</v>
      </c>
      <c r="F256" s="131">
        <v>2</v>
      </c>
      <c r="G256" s="44"/>
      <c r="H256" s="144">
        <f>F256*ROUND(G256,2)</f>
        <v>0</v>
      </c>
    </row>
    <row r="257" spans="2:8">
      <c r="G257" s="147" t="s">
        <v>1</v>
      </c>
      <c r="H257" s="147">
        <f>SUM(H255:H256)</f>
        <v>0</v>
      </c>
    </row>
    <row r="258" spans="2:8">
      <c r="G258" s="147" t="s">
        <v>2</v>
      </c>
      <c r="H258" s="147">
        <f>H257*0.22</f>
        <v>0</v>
      </c>
    </row>
    <row r="259" spans="2:8">
      <c r="G259" s="147" t="s">
        <v>3</v>
      </c>
      <c r="H259" s="147">
        <f>H257+H258</f>
        <v>0</v>
      </c>
    </row>
    <row r="260" spans="2:8">
      <c r="B260" s="30" t="s">
        <v>325</v>
      </c>
      <c r="G260" s="51"/>
      <c r="H260" s="148"/>
    </row>
    <row r="261" spans="2:8" ht="30">
      <c r="C261" s="37" t="s">
        <v>236</v>
      </c>
      <c r="D261" s="38" t="s">
        <v>237</v>
      </c>
      <c r="E261" s="37" t="s">
        <v>24</v>
      </c>
      <c r="F261" s="131">
        <v>30</v>
      </c>
      <c r="G261" s="44"/>
      <c r="H261" s="144">
        <f>F261*ROUND(G261,2)</f>
        <v>0</v>
      </c>
    </row>
    <row r="262" spans="2:8">
      <c r="G262" s="147" t="s">
        <v>1</v>
      </c>
      <c r="H262" s="147">
        <f>SUM(H261:H261)</f>
        <v>0</v>
      </c>
    </row>
    <row r="263" spans="2:8">
      <c r="G263" s="147" t="s">
        <v>2</v>
      </c>
      <c r="H263" s="147">
        <f>H262*0.22</f>
        <v>0</v>
      </c>
    </row>
    <row r="264" spans="2:8">
      <c r="G264" s="147" t="s">
        <v>3</v>
      </c>
      <c r="H264" s="147">
        <f>H262+H263</f>
        <v>0</v>
      </c>
    </row>
    <row r="265" spans="2:8">
      <c r="B265" s="30" t="s">
        <v>326</v>
      </c>
      <c r="G265" s="51"/>
      <c r="H265" s="148"/>
    </row>
    <row r="266" spans="2:8" ht="30">
      <c r="C266" s="39" t="s">
        <v>201</v>
      </c>
      <c r="D266" s="40" t="s">
        <v>238</v>
      </c>
      <c r="E266" s="39" t="s">
        <v>56</v>
      </c>
      <c r="F266" s="130">
        <v>20.5</v>
      </c>
      <c r="G266" s="44"/>
      <c r="H266" s="144">
        <f t="shared" ref="H266:H267" si="12">F266*ROUND(G266,2)</f>
        <v>0</v>
      </c>
    </row>
    <row r="267" spans="2:8" ht="30">
      <c r="C267" s="37" t="s">
        <v>239</v>
      </c>
      <c r="D267" s="38" t="s">
        <v>240</v>
      </c>
      <c r="E267" s="37" t="s">
        <v>56</v>
      </c>
      <c r="F267" s="131">
        <v>16</v>
      </c>
      <c r="G267" s="44"/>
      <c r="H267" s="144">
        <f t="shared" si="12"/>
        <v>0</v>
      </c>
    </row>
    <row r="268" spans="2:8">
      <c r="G268" s="147" t="s">
        <v>1</v>
      </c>
      <c r="H268" s="147">
        <f>SUM(H266:H267)</f>
        <v>0</v>
      </c>
    </row>
    <row r="269" spans="2:8">
      <c r="G269" s="147" t="s">
        <v>2</v>
      </c>
      <c r="H269" s="147">
        <f>H268*0.22</f>
        <v>0</v>
      </c>
    </row>
    <row r="270" spans="2:8">
      <c r="G270" s="147" t="s">
        <v>3</v>
      </c>
      <c r="H270" s="147">
        <f>H268+H269</f>
        <v>0</v>
      </c>
    </row>
    <row r="271" spans="2:8">
      <c r="B271" s="30" t="s">
        <v>327</v>
      </c>
      <c r="G271" s="51"/>
      <c r="H271" s="148"/>
    </row>
    <row r="272" spans="2:8">
      <c r="B272" s="30" t="s">
        <v>328</v>
      </c>
      <c r="G272" s="51"/>
      <c r="H272" s="148"/>
    </row>
    <row r="273" spans="2:9" ht="90">
      <c r="C273" s="39" t="s">
        <v>243</v>
      </c>
      <c r="D273" s="40" t="s">
        <v>244</v>
      </c>
      <c r="E273" s="39" t="s">
        <v>37</v>
      </c>
      <c r="F273" s="130">
        <v>13</v>
      </c>
      <c r="G273" s="44"/>
      <c r="H273" s="144">
        <f t="shared" ref="H273:H274" si="13">F273*ROUND(G273,2)</f>
        <v>0</v>
      </c>
    </row>
    <row r="274" spans="2:9" ht="45">
      <c r="C274" s="37" t="s">
        <v>245</v>
      </c>
      <c r="D274" s="38" t="s">
        <v>246</v>
      </c>
      <c r="E274" s="37" t="s">
        <v>20</v>
      </c>
      <c r="F274" s="131">
        <v>7</v>
      </c>
      <c r="G274" s="44"/>
      <c r="H274" s="144">
        <f t="shared" si="13"/>
        <v>0</v>
      </c>
    </row>
    <row r="275" spans="2:9">
      <c r="G275" s="147" t="s">
        <v>1</v>
      </c>
      <c r="H275" s="147">
        <f>SUM(H273:H274)</f>
        <v>0</v>
      </c>
    </row>
    <row r="276" spans="2:9">
      <c r="G276" s="147" t="s">
        <v>2</v>
      </c>
      <c r="H276" s="147">
        <f>H275*0.22</f>
        <v>0</v>
      </c>
    </row>
    <row r="277" spans="2:9">
      <c r="G277" s="147" t="s">
        <v>3</v>
      </c>
      <c r="H277" s="147">
        <f>H275+H276</f>
        <v>0</v>
      </c>
    </row>
    <row r="278" spans="2:9">
      <c r="B278" s="30" t="s">
        <v>329</v>
      </c>
      <c r="G278" s="51"/>
      <c r="H278" s="148"/>
    </row>
    <row r="279" spans="2:9">
      <c r="B279" s="30" t="s">
        <v>330</v>
      </c>
      <c r="G279" s="51"/>
      <c r="H279" s="148"/>
    </row>
    <row r="280" spans="2:9" ht="30">
      <c r="C280" s="39" t="s">
        <v>207</v>
      </c>
      <c r="D280" s="40" t="s">
        <v>208</v>
      </c>
      <c r="E280" s="39" t="s">
        <v>24</v>
      </c>
      <c r="F280" s="130">
        <v>8.2000000000000011</v>
      </c>
      <c r="G280" s="44"/>
      <c r="H280" s="144">
        <f t="shared" ref="H280:H281" si="14">F280*ROUND(G280,2)</f>
        <v>0</v>
      </c>
    </row>
    <row r="281" spans="2:9" ht="30">
      <c r="C281" s="39" t="s">
        <v>249</v>
      </c>
      <c r="D281" s="40" t="s">
        <v>250</v>
      </c>
      <c r="E281" s="39" t="s">
        <v>24</v>
      </c>
      <c r="F281" s="130">
        <v>30</v>
      </c>
      <c r="G281" s="44"/>
      <c r="H281" s="144">
        <f t="shared" si="14"/>
        <v>0</v>
      </c>
    </row>
    <row r="282" spans="2:9">
      <c r="C282" s="488"/>
      <c r="D282" s="489"/>
      <c r="E282" s="488"/>
      <c r="F282" s="490"/>
      <c r="G282" s="142"/>
      <c r="H282" s="491"/>
      <c r="I282" s="505"/>
    </row>
    <row r="283" spans="2:9" s="52" customFormat="1">
      <c r="B283" s="33"/>
      <c r="C283" s="33"/>
      <c r="D283" s="45"/>
      <c r="E283" s="33"/>
      <c r="F283" s="134"/>
      <c r="G283" s="147" t="s">
        <v>1</v>
      </c>
      <c r="H283" s="147">
        <f>SUM(H280:H282)</f>
        <v>0</v>
      </c>
    </row>
    <row r="284" spans="2:9" s="52" customFormat="1">
      <c r="B284" s="33"/>
      <c r="C284" s="33"/>
      <c r="D284" s="45"/>
      <c r="E284" s="33"/>
      <c r="F284" s="134"/>
      <c r="G284" s="147" t="s">
        <v>2</v>
      </c>
      <c r="H284" s="147">
        <f>H283*0.22</f>
        <v>0</v>
      </c>
    </row>
    <row r="285" spans="2:9" s="52" customFormat="1">
      <c r="B285" s="33"/>
      <c r="C285" s="33"/>
      <c r="D285" s="45"/>
      <c r="E285" s="33"/>
      <c r="F285" s="134"/>
      <c r="G285" s="147" t="s">
        <v>3</v>
      </c>
      <c r="H285" s="147">
        <f>H283+H284</f>
        <v>0</v>
      </c>
    </row>
    <row r="286" spans="2:9">
      <c r="B286" s="30" t="s">
        <v>331</v>
      </c>
      <c r="G286" s="51"/>
      <c r="H286" s="148"/>
    </row>
    <row r="287" spans="2:9" ht="45">
      <c r="C287" s="37" t="s">
        <v>332</v>
      </c>
      <c r="D287" s="38" t="s">
        <v>333</v>
      </c>
      <c r="E287" s="37" t="s">
        <v>212</v>
      </c>
      <c r="F287" s="131">
        <v>0</v>
      </c>
      <c r="G287" s="44"/>
      <c r="H287" s="144">
        <f>F287*ROUND(G287,2)</f>
        <v>0</v>
      </c>
    </row>
    <row r="288" spans="2:9" s="52" customFormat="1">
      <c r="B288" s="33"/>
      <c r="C288" s="33"/>
      <c r="D288" s="45"/>
      <c r="E288" s="33"/>
      <c r="F288" s="134"/>
      <c r="G288" s="147" t="s">
        <v>1</v>
      </c>
      <c r="H288" s="147">
        <f>SUM(H287:H287)</f>
        <v>0</v>
      </c>
    </row>
    <row r="289" spans="2:12" s="52" customFormat="1">
      <c r="B289" s="33"/>
      <c r="C289" s="33"/>
      <c r="D289" s="45"/>
      <c r="E289" s="33"/>
      <c r="F289" s="134"/>
      <c r="G289" s="147" t="s">
        <v>2</v>
      </c>
      <c r="H289" s="147">
        <f>H288*0.22</f>
        <v>0</v>
      </c>
    </row>
    <row r="290" spans="2:12" s="52" customFormat="1">
      <c r="B290" s="33"/>
      <c r="C290" s="33"/>
      <c r="D290" s="45"/>
      <c r="E290" s="33"/>
      <c r="F290" s="134"/>
      <c r="G290" s="147" t="s">
        <v>3</v>
      </c>
      <c r="H290" s="147">
        <f>H288+H289</f>
        <v>0</v>
      </c>
    </row>
    <row r="291" spans="2:12">
      <c r="B291" s="30" t="s">
        <v>334</v>
      </c>
      <c r="G291" s="148"/>
      <c r="H291" s="148"/>
    </row>
    <row r="292" spans="2:12" ht="60">
      <c r="C292" s="39" t="s">
        <v>214</v>
      </c>
      <c r="D292" s="40" t="s">
        <v>255</v>
      </c>
      <c r="E292" s="39" t="s">
        <v>56</v>
      </c>
      <c r="F292" s="130">
        <v>2.3000000000000003</v>
      </c>
      <c r="G292" s="44"/>
      <c r="H292" s="144">
        <f t="shared" ref="H292:H294" si="15">F292*ROUND(G292,2)</f>
        <v>0</v>
      </c>
    </row>
    <row r="293" spans="2:12" ht="75">
      <c r="C293" s="39" t="s">
        <v>256</v>
      </c>
      <c r="D293" s="40" t="s">
        <v>257</v>
      </c>
      <c r="E293" s="39" t="s">
        <v>56</v>
      </c>
      <c r="F293" s="130">
        <v>4</v>
      </c>
      <c r="G293" s="44"/>
      <c r="H293" s="144">
        <f t="shared" si="15"/>
        <v>0</v>
      </c>
    </row>
    <row r="294" spans="2:12" ht="60">
      <c r="C294" s="39" t="s">
        <v>258</v>
      </c>
      <c r="D294" s="40" t="s">
        <v>259</v>
      </c>
      <c r="E294" s="39" t="s">
        <v>56</v>
      </c>
      <c r="F294" s="130">
        <v>4.4000000000000004</v>
      </c>
      <c r="G294" s="44"/>
      <c r="H294" s="144">
        <f t="shared" si="15"/>
        <v>0</v>
      </c>
    </row>
    <row r="295" spans="2:12" ht="15.75" customHeight="1">
      <c r="C295" s="488"/>
      <c r="D295" s="489"/>
      <c r="E295" s="488"/>
      <c r="F295" s="490"/>
      <c r="G295" s="142"/>
      <c r="H295" s="491"/>
      <c r="I295" s="505"/>
    </row>
    <row r="296" spans="2:12" s="52" customFormat="1">
      <c r="B296" s="33"/>
      <c r="C296" s="33"/>
      <c r="D296" s="45"/>
      <c r="E296" s="33"/>
      <c r="F296" s="134"/>
      <c r="G296" s="147" t="s">
        <v>1</v>
      </c>
      <c r="H296" s="147">
        <f>SUM(H292:H295)</f>
        <v>0</v>
      </c>
    </row>
    <row r="297" spans="2:12" s="52" customFormat="1">
      <c r="B297" s="33"/>
      <c r="C297" s="33"/>
      <c r="D297" s="45"/>
      <c r="E297" s="33"/>
      <c r="F297" s="134"/>
      <c r="G297" s="147" t="s">
        <v>2</v>
      </c>
      <c r="H297" s="147">
        <f>H296*0.22</f>
        <v>0</v>
      </c>
    </row>
    <row r="298" spans="2:12" s="52" customFormat="1">
      <c r="B298" s="33"/>
      <c r="C298" s="33"/>
      <c r="D298" s="45"/>
      <c r="E298" s="33"/>
      <c r="F298" s="134"/>
      <c r="G298" s="147" t="s">
        <v>3</v>
      </c>
      <c r="H298" s="147">
        <f>H296+H297</f>
        <v>0</v>
      </c>
    </row>
    <row r="299" spans="2:12" ht="15.75" thickBot="1">
      <c r="B299" s="55" t="s">
        <v>335</v>
      </c>
      <c r="C299" s="54"/>
      <c r="G299" s="51"/>
      <c r="H299" s="148"/>
    </row>
    <row r="300" spans="2:12" ht="15.75" thickBot="1">
      <c r="B300" s="30" t="s">
        <v>336</v>
      </c>
      <c r="G300" s="51"/>
      <c r="H300" s="148"/>
      <c r="I300" s="498" t="s">
        <v>735</v>
      </c>
      <c r="J300" s="501">
        <f>H303+H309+H316+H321+H327+H334+H339+H346+H351</f>
        <v>0</v>
      </c>
      <c r="L300" s="82"/>
    </row>
    <row r="301" spans="2:12">
      <c r="B301" s="30" t="s">
        <v>337</v>
      </c>
      <c r="G301" s="51"/>
      <c r="H301" s="148"/>
    </row>
    <row r="302" spans="2:12" ht="30">
      <c r="C302" s="37" t="s">
        <v>189</v>
      </c>
      <c r="D302" s="38" t="s">
        <v>190</v>
      </c>
      <c r="E302" s="37" t="s">
        <v>20</v>
      </c>
      <c r="F302" s="131">
        <v>1</v>
      </c>
      <c r="G302" s="44"/>
      <c r="H302" s="144">
        <f>F302*ROUND(G302,2)</f>
        <v>0</v>
      </c>
    </row>
    <row r="303" spans="2:12">
      <c r="G303" s="147" t="s">
        <v>1</v>
      </c>
      <c r="H303" s="147">
        <f>SUM(H302:H302)</f>
        <v>0</v>
      </c>
    </row>
    <row r="304" spans="2:12">
      <c r="G304" s="147" t="s">
        <v>2</v>
      </c>
      <c r="H304" s="147">
        <f>H303*0.22</f>
        <v>0</v>
      </c>
    </row>
    <row r="305" spans="2:9">
      <c r="G305" s="147" t="s">
        <v>3</v>
      </c>
      <c r="H305" s="147">
        <f>H303+H304</f>
        <v>0</v>
      </c>
    </row>
    <row r="306" spans="2:9">
      <c r="B306" s="30" t="s">
        <v>338</v>
      </c>
      <c r="G306" s="51"/>
      <c r="H306" s="148"/>
    </row>
    <row r="307" spans="2:9" ht="30">
      <c r="C307" s="39" t="s">
        <v>25</v>
      </c>
      <c r="D307" s="40" t="s">
        <v>26</v>
      </c>
      <c r="E307" s="39" t="s">
        <v>20</v>
      </c>
      <c r="F307" s="130">
        <v>2</v>
      </c>
      <c r="G307" s="44"/>
      <c r="H307" s="144">
        <f>F307*ROUND(G307,2)</f>
        <v>0</v>
      </c>
    </row>
    <row r="308" spans="2:9" ht="45">
      <c r="C308" s="37" t="s">
        <v>35</v>
      </c>
      <c r="D308" s="38" t="s">
        <v>339</v>
      </c>
      <c r="E308" s="37" t="s">
        <v>37</v>
      </c>
      <c r="F308" s="131">
        <v>15</v>
      </c>
      <c r="G308" s="44"/>
      <c r="H308" s="149">
        <f>F308*ROUND(G308,2)</f>
        <v>0</v>
      </c>
      <c r="I308" s="500" t="s">
        <v>712</v>
      </c>
    </row>
    <row r="309" spans="2:9" s="52" customFormat="1">
      <c r="B309" s="33"/>
      <c r="C309" s="33"/>
      <c r="D309" s="45"/>
      <c r="E309" s="33"/>
      <c r="F309" s="134"/>
      <c r="G309" s="147" t="s">
        <v>1</v>
      </c>
      <c r="H309" s="147">
        <f>SUM(H307:H308)</f>
        <v>0</v>
      </c>
    </row>
    <row r="310" spans="2:9" s="52" customFormat="1">
      <c r="B310" s="33"/>
      <c r="C310" s="33"/>
      <c r="D310" s="45"/>
      <c r="E310" s="33"/>
      <c r="F310" s="134"/>
      <c r="G310" s="147" t="s">
        <v>2</v>
      </c>
      <c r="H310" s="147">
        <f>H309*0.22</f>
        <v>0</v>
      </c>
    </row>
    <row r="311" spans="2:9" s="52" customFormat="1">
      <c r="B311" s="33"/>
      <c r="C311" s="33"/>
      <c r="D311" s="45"/>
      <c r="E311" s="33"/>
      <c r="F311" s="134"/>
      <c r="G311" s="147" t="s">
        <v>3</v>
      </c>
      <c r="H311" s="147">
        <f>H309+H310</f>
        <v>0</v>
      </c>
    </row>
    <row r="312" spans="2:9">
      <c r="B312" s="30" t="s">
        <v>340</v>
      </c>
      <c r="G312" s="51"/>
      <c r="H312" s="148"/>
    </row>
    <row r="313" spans="2:9">
      <c r="B313" s="30" t="s">
        <v>341</v>
      </c>
      <c r="G313" s="51"/>
      <c r="H313" s="148"/>
    </row>
    <row r="314" spans="2:9" ht="60">
      <c r="C314" s="39" t="s">
        <v>234</v>
      </c>
      <c r="D314" s="40" t="s">
        <v>235</v>
      </c>
      <c r="E314" s="39" t="s">
        <v>56</v>
      </c>
      <c r="F314" s="130">
        <v>26</v>
      </c>
      <c r="G314" s="44"/>
      <c r="H314" s="149">
        <f>F314*ROUND(G314,2)</f>
        <v>0</v>
      </c>
      <c r="I314" s="500" t="s">
        <v>712</v>
      </c>
    </row>
    <row r="315" spans="2:9" ht="27" customHeight="1">
      <c r="C315" s="37" t="s">
        <v>54</v>
      </c>
      <c r="D315" s="38" t="s">
        <v>55</v>
      </c>
      <c r="E315" s="37" t="s">
        <v>56</v>
      </c>
      <c r="F315" s="131">
        <v>2</v>
      </c>
      <c r="G315" s="44"/>
      <c r="H315" s="144">
        <f>F315*G315</f>
        <v>0</v>
      </c>
    </row>
    <row r="316" spans="2:9" s="52" customFormat="1" ht="16.5" customHeight="1">
      <c r="B316" s="33"/>
      <c r="C316" s="33"/>
      <c r="D316" s="45"/>
      <c r="E316" s="33"/>
      <c r="F316" s="134"/>
      <c r="G316" s="147" t="s">
        <v>1</v>
      </c>
      <c r="H316" s="147">
        <f>SUM(H314:H315)</f>
        <v>0</v>
      </c>
    </row>
    <row r="317" spans="2:9" s="52" customFormat="1">
      <c r="B317" s="33"/>
      <c r="C317" s="33"/>
      <c r="D317" s="45"/>
      <c r="E317" s="33"/>
      <c r="F317" s="134"/>
      <c r="G317" s="147" t="s">
        <v>2</v>
      </c>
      <c r="H317" s="147">
        <f>H316*0.22</f>
        <v>0</v>
      </c>
    </row>
    <row r="318" spans="2:9" s="52" customFormat="1">
      <c r="B318" s="33"/>
      <c r="C318" s="33"/>
      <c r="D318" s="45"/>
      <c r="E318" s="33"/>
      <c r="F318" s="134"/>
      <c r="G318" s="147" t="s">
        <v>3</v>
      </c>
      <c r="H318" s="147">
        <f>H316+H317</f>
        <v>0</v>
      </c>
    </row>
    <row r="319" spans="2:9">
      <c r="B319" s="30" t="s">
        <v>342</v>
      </c>
      <c r="G319" s="51"/>
      <c r="H319" s="148"/>
    </row>
    <row r="320" spans="2:9" ht="30">
      <c r="C320" s="37" t="s">
        <v>236</v>
      </c>
      <c r="D320" s="38" t="s">
        <v>237</v>
      </c>
      <c r="E320" s="37" t="s">
        <v>24</v>
      </c>
      <c r="F320" s="131">
        <v>28</v>
      </c>
      <c r="G320" s="44"/>
      <c r="H320" s="144">
        <f>F320*ROUND(G320,2)</f>
        <v>0</v>
      </c>
    </row>
    <row r="321" spans="2:8" s="52" customFormat="1">
      <c r="B321" s="33"/>
      <c r="C321" s="33"/>
      <c r="D321" s="45"/>
      <c r="E321" s="33"/>
      <c r="F321" s="134"/>
      <c r="G321" s="147" t="s">
        <v>1</v>
      </c>
      <c r="H321" s="147">
        <f>SUM(H320:H320)</f>
        <v>0</v>
      </c>
    </row>
    <row r="322" spans="2:8" s="52" customFormat="1">
      <c r="B322" s="33"/>
      <c r="C322" s="33"/>
      <c r="D322" s="45"/>
      <c r="E322" s="33"/>
      <c r="F322" s="134"/>
      <c r="G322" s="147" t="s">
        <v>2</v>
      </c>
      <c r="H322" s="147">
        <f>H321*0.22</f>
        <v>0</v>
      </c>
    </row>
    <row r="323" spans="2:8" s="52" customFormat="1">
      <c r="B323" s="33"/>
      <c r="C323" s="33"/>
      <c r="D323" s="45"/>
      <c r="E323" s="33"/>
      <c r="F323" s="134"/>
      <c r="G323" s="147" t="s">
        <v>3</v>
      </c>
      <c r="H323" s="147">
        <f>H321+H322</f>
        <v>0</v>
      </c>
    </row>
    <row r="324" spans="2:8">
      <c r="B324" s="30" t="s">
        <v>343</v>
      </c>
      <c r="G324" s="51"/>
      <c r="H324" s="148"/>
    </row>
    <row r="325" spans="2:8" ht="30">
      <c r="C325" s="39" t="s">
        <v>201</v>
      </c>
      <c r="D325" s="40" t="s">
        <v>238</v>
      </c>
      <c r="E325" s="39" t="s">
        <v>56</v>
      </c>
      <c r="F325" s="130">
        <v>6.5</v>
      </c>
      <c r="G325" s="44"/>
      <c r="H325" s="144">
        <f t="shared" ref="H325:H326" si="16">F325*ROUND(G325,2)</f>
        <v>0</v>
      </c>
    </row>
    <row r="326" spans="2:8" ht="30">
      <c r="C326" s="37" t="s">
        <v>239</v>
      </c>
      <c r="D326" s="38" t="s">
        <v>240</v>
      </c>
      <c r="E326" s="37" t="s">
        <v>56</v>
      </c>
      <c r="F326" s="131">
        <v>5.5</v>
      </c>
      <c r="G326" s="44"/>
      <c r="H326" s="144">
        <f t="shared" si="16"/>
        <v>0</v>
      </c>
    </row>
    <row r="327" spans="2:8" s="52" customFormat="1">
      <c r="B327" s="33"/>
      <c r="C327" s="33"/>
      <c r="D327" s="45"/>
      <c r="E327" s="33"/>
      <c r="F327" s="134"/>
      <c r="G327" s="147" t="s">
        <v>1</v>
      </c>
      <c r="H327" s="147">
        <f>SUM(H325:H326)</f>
        <v>0</v>
      </c>
    </row>
    <row r="328" spans="2:8" s="52" customFormat="1">
      <c r="B328" s="33"/>
      <c r="C328" s="33"/>
      <c r="D328" s="45"/>
      <c r="E328" s="33"/>
      <c r="F328" s="134"/>
      <c r="G328" s="147" t="s">
        <v>2</v>
      </c>
      <c r="H328" s="147">
        <f>H327*0.22</f>
        <v>0</v>
      </c>
    </row>
    <row r="329" spans="2:8" s="52" customFormat="1">
      <c r="B329" s="33"/>
      <c r="C329" s="33"/>
      <c r="D329" s="45"/>
      <c r="E329" s="33"/>
      <c r="F329" s="134"/>
      <c r="G329" s="147" t="s">
        <v>3</v>
      </c>
      <c r="H329" s="147">
        <f>H327+H328</f>
        <v>0</v>
      </c>
    </row>
    <row r="330" spans="2:8">
      <c r="B330" s="30" t="s">
        <v>344</v>
      </c>
      <c r="G330" s="51"/>
      <c r="H330" s="148"/>
    </row>
    <row r="331" spans="2:8">
      <c r="B331" s="30" t="s">
        <v>345</v>
      </c>
      <c r="G331" s="51"/>
      <c r="H331" s="148"/>
    </row>
    <row r="332" spans="2:8" ht="30">
      <c r="C332" s="39" t="s">
        <v>207</v>
      </c>
      <c r="D332" s="40" t="s">
        <v>208</v>
      </c>
      <c r="E332" s="39" t="s">
        <v>24</v>
      </c>
      <c r="F332" s="130">
        <v>8.5</v>
      </c>
      <c r="G332" s="44"/>
      <c r="H332" s="144">
        <f t="shared" ref="H332:H333" si="17">F332*ROUND(G332,2)</f>
        <v>0</v>
      </c>
    </row>
    <row r="333" spans="2:8" ht="30">
      <c r="C333" s="37" t="s">
        <v>249</v>
      </c>
      <c r="D333" s="38" t="s">
        <v>250</v>
      </c>
      <c r="E333" s="37" t="s">
        <v>24</v>
      </c>
      <c r="F333" s="131">
        <v>26</v>
      </c>
      <c r="G333" s="44"/>
      <c r="H333" s="144">
        <f t="shared" si="17"/>
        <v>0</v>
      </c>
    </row>
    <row r="334" spans="2:8" s="52" customFormat="1">
      <c r="B334" s="33"/>
      <c r="C334" s="33"/>
      <c r="D334" s="45"/>
      <c r="E334" s="33"/>
      <c r="F334" s="134"/>
      <c r="G334" s="147" t="s">
        <v>1</v>
      </c>
      <c r="H334" s="147">
        <f>SUM(H332:H333)</f>
        <v>0</v>
      </c>
    </row>
    <row r="335" spans="2:8" s="52" customFormat="1">
      <c r="B335" s="33"/>
      <c r="C335" s="33"/>
      <c r="D335" s="45"/>
      <c r="E335" s="33"/>
      <c r="F335" s="134"/>
      <c r="G335" s="147" t="s">
        <v>2</v>
      </c>
      <c r="H335" s="147">
        <f>H334*0.22</f>
        <v>0</v>
      </c>
    </row>
    <row r="336" spans="2:8" s="52" customFormat="1">
      <c r="B336" s="33"/>
      <c r="C336" s="33"/>
      <c r="D336" s="45"/>
      <c r="E336" s="33"/>
      <c r="F336" s="134"/>
      <c r="G336" s="147" t="s">
        <v>3</v>
      </c>
      <c r="H336" s="147">
        <f>H334+H335</f>
        <v>0</v>
      </c>
    </row>
    <row r="337" spans="2:8">
      <c r="B337" s="30" t="s">
        <v>346</v>
      </c>
      <c r="G337" s="51"/>
      <c r="H337" s="148"/>
    </row>
    <row r="338" spans="2:8" ht="75">
      <c r="C338" s="37" t="s">
        <v>252</v>
      </c>
      <c r="D338" s="38" t="s">
        <v>253</v>
      </c>
      <c r="E338" s="37" t="s">
        <v>212</v>
      </c>
      <c r="F338" s="131">
        <v>515</v>
      </c>
      <c r="G338" s="44"/>
      <c r="H338" s="144">
        <f>F338*ROUND(G338,2)</f>
        <v>0</v>
      </c>
    </row>
    <row r="339" spans="2:8" s="52" customFormat="1">
      <c r="B339" s="33"/>
      <c r="C339" s="33"/>
      <c r="D339" s="45"/>
      <c r="E339" s="33"/>
      <c r="F339" s="134"/>
      <c r="G339" s="147" t="s">
        <v>1</v>
      </c>
      <c r="H339" s="147">
        <f>SUM(H338:H338)</f>
        <v>0</v>
      </c>
    </row>
    <row r="340" spans="2:8" s="52" customFormat="1">
      <c r="B340" s="33"/>
      <c r="C340" s="33"/>
      <c r="D340" s="45"/>
      <c r="E340" s="33"/>
      <c r="F340" s="134"/>
      <c r="G340" s="147" t="s">
        <v>2</v>
      </c>
      <c r="H340" s="147">
        <f>H339*0.22</f>
        <v>0</v>
      </c>
    </row>
    <row r="341" spans="2:8" s="52" customFormat="1">
      <c r="B341" s="33"/>
      <c r="C341" s="33"/>
      <c r="D341" s="45"/>
      <c r="E341" s="33"/>
      <c r="F341" s="134"/>
      <c r="G341" s="147" t="s">
        <v>3</v>
      </c>
      <c r="H341" s="147">
        <f>H339+H340</f>
        <v>0</v>
      </c>
    </row>
    <row r="342" spans="2:8">
      <c r="B342" s="30" t="s">
        <v>347</v>
      </c>
      <c r="G342" s="148"/>
      <c r="H342" s="148"/>
    </row>
    <row r="343" spans="2:8" ht="60">
      <c r="C343" s="39" t="s">
        <v>214</v>
      </c>
      <c r="D343" s="40" t="s">
        <v>255</v>
      </c>
      <c r="E343" s="39" t="s">
        <v>56</v>
      </c>
      <c r="F343" s="130">
        <v>2.8000000000000003</v>
      </c>
      <c r="G343" s="44"/>
      <c r="H343" s="144">
        <f t="shared" ref="H343:H345" si="18">F343*ROUND(G343,2)</f>
        <v>0</v>
      </c>
    </row>
    <row r="344" spans="2:8" ht="75">
      <c r="C344" s="39" t="s">
        <v>256</v>
      </c>
      <c r="D344" s="40" t="s">
        <v>257</v>
      </c>
      <c r="E344" s="39" t="s">
        <v>56</v>
      </c>
      <c r="F344" s="130">
        <v>3.4000000000000004</v>
      </c>
      <c r="G344" s="44"/>
      <c r="H344" s="144">
        <f t="shared" si="18"/>
        <v>0</v>
      </c>
    </row>
    <row r="345" spans="2:8" ht="60">
      <c r="C345" s="37" t="s">
        <v>258</v>
      </c>
      <c r="D345" s="38" t="s">
        <v>259</v>
      </c>
      <c r="E345" s="37" t="s">
        <v>56</v>
      </c>
      <c r="F345" s="131">
        <v>3.8000000000000003</v>
      </c>
      <c r="G345" s="44"/>
      <c r="H345" s="144">
        <f t="shared" si="18"/>
        <v>0</v>
      </c>
    </row>
    <row r="346" spans="2:8" s="52" customFormat="1" ht="18" customHeight="1">
      <c r="B346" s="33"/>
      <c r="C346" s="33"/>
      <c r="D346" s="45"/>
      <c r="E346" s="33"/>
      <c r="F346" s="134"/>
      <c r="G346" s="147" t="s">
        <v>1</v>
      </c>
      <c r="H346" s="147">
        <f>SUM(H343:H345)</f>
        <v>0</v>
      </c>
    </row>
    <row r="347" spans="2:8" s="52" customFormat="1">
      <c r="B347" s="33"/>
      <c r="C347" s="33"/>
      <c r="D347" s="45"/>
      <c r="E347" s="33"/>
      <c r="F347" s="134"/>
      <c r="G347" s="147" t="s">
        <v>2</v>
      </c>
      <c r="H347" s="147">
        <f>H346*0.22</f>
        <v>0</v>
      </c>
    </row>
    <row r="348" spans="2:8" s="52" customFormat="1">
      <c r="B348" s="33"/>
      <c r="C348" s="33"/>
      <c r="D348" s="45"/>
      <c r="E348" s="33"/>
      <c r="F348" s="134"/>
      <c r="G348" s="147" t="s">
        <v>3</v>
      </c>
      <c r="H348" s="147">
        <f>H346+H347</f>
        <v>0</v>
      </c>
    </row>
    <row r="349" spans="2:8">
      <c r="B349" s="30" t="s">
        <v>348</v>
      </c>
      <c r="G349" s="51"/>
      <c r="H349" s="148"/>
    </row>
    <row r="350" spans="2:8" ht="60">
      <c r="C350" s="37" t="s">
        <v>281</v>
      </c>
      <c r="D350" s="492" t="s">
        <v>282</v>
      </c>
      <c r="E350" s="37" t="s">
        <v>37</v>
      </c>
      <c r="F350" s="131">
        <v>14</v>
      </c>
      <c r="G350" s="44"/>
      <c r="H350" s="144">
        <f>F350*ROUND(G350,2)</f>
        <v>0</v>
      </c>
    </row>
    <row r="351" spans="2:8" s="52" customFormat="1">
      <c r="B351" s="33"/>
      <c r="C351" s="33"/>
      <c r="D351" s="45"/>
      <c r="E351" s="33"/>
      <c r="F351" s="134"/>
      <c r="G351" s="147" t="s">
        <v>1</v>
      </c>
      <c r="H351" s="147">
        <f>SUM(H350:H350)</f>
        <v>0</v>
      </c>
    </row>
    <row r="352" spans="2:8" s="52" customFormat="1">
      <c r="B352" s="33"/>
      <c r="C352" s="33"/>
      <c r="D352" s="45"/>
      <c r="E352" s="33"/>
      <c r="F352" s="134"/>
      <c r="G352" s="147" t="s">
        <v>2</v>
      </c>
      <c r="H352" s="147">
        <f>H351*0.22</f>
        <v>0</v>
      </c>
    </row>
    <row r="353" spans="2:11" s="52" customFormat="1">
      <c r="B353" s="33"/>
      <c r="C353" s="33"/>
      <c r="D353" s="45"/>
      <c r="E353" s="33"/>
      <c r="F353" s="134"/>
      <c r="G353" s="147" t="s">
        <v>3</v>
      </c>
      <c r="H353" s="147">
        <f>H351+H352</f>
        <v>0</v>
      </c>
    </row>
    <row r="354" spans="2:11" ht="15.75" thickBot="1">
      <c r="B354" s="55" t="s">
        <v>349</v>
      </c>
      <c r="C354" s="54"/>
      <c r="G354" s="51"/>
      <c r="H354" s="148"/>
    </row>
    <row r="355" spans="2:11" ht="15.75" thickBot="1">
      <c r="B355" s="30" t="s">
        <v>350</v>
      </c>
      <c r="G355" s="51"/>
      <c r="H355" s="148"/>
      <c r="I355" s="498" t="s">
        <v>731</v>
      </c>
      <c r="J355" s="501">
        <f>H358+H364+H371+H376+H382+H389+H394+H401+H406+H411</f>
        <v>0</v>
      </c>
      <c r="K355" s="82"/>
    </row>
    <row r="356" spans="2:11">
      <c r="B356" s="30" t="s">
        <v>351</v>
      </c>
      <c r="G356" s="51"/>
      <c r="H356" s="148"/>
    </row>
    <row r="357" spans="2:11" ht="30">
      <c r="C357" s="37" t="s">
        <v>189</v>
      </c>
      <c r="D357" s="38" t="s">
        <v>190</v>
      </c>
      <c r="E357" s="37" t="s">
        <v>20</v>
      </c>
      <c r="F357" s="131">
        <v>1</v>
      </c>
      <c r="G357" s="44"/>
      <c r="H357" s="144">
        <f>F357*ROUND(G357,2)</f>
        <v>0</v>
      </c>
    </row>
    <row r="358" spans="2:11" s="52" customFormat="1">
      <c r="B358" s="33"/>
      <c r="C358" s="33"/>
      <c r="D358" s="45"/>
      <c r="E358" s="33"/>
      <c r="F358" s="134"/>
      <c r="G358" s="147" t="s">
        <v>1</v>
      </c>
      <c r="H358" s="147">
        <f>SUM(H357:H357)</f>
        <v>0</v>
      </c>
    </row>
    <row r="359" spans="2:11" s="52" customFormat="1">
      <c r="B359" s="33"/>
      <c r="C359" s="33"/>
      <c r="D359" s="45"/>
      <c r="E359" s="33"/>
      <c r="F359" s="134"/>
      <c r="G359" s="147" t="s">
        <v>2</v>
      </c>
      <c r="H359" s="147">
        <f>H358*0.22</f>
        <v>0</v>
      </c>
    </row>
    <row r="360" spans="2:11" s="52" customFormat="1">
      <c r="B360" s="33"/>
      <c r="C360" s="33"/>
      <c r="D360" s="45"/>
      <c r="E360" s="33"/>
      <c r="F360" s="134"/>
      <c r="G360" s="147" t="s">
        <v>3</v>
      </c>
      <c r="H360" s="147">
        <f>H358+H359</f>
        <v>0</v>
      </c>
    </row>
    <row r="361" spans="2:11">
      <c r="B361" s="30" t="s">
        <v>352</v>
      </c>
      <c r="G361" s="51"/>
      <c r="H361" s="148"/>
    </row>
    <row r="362" spans="2:11" ht="30">
      <c r="C362" s="39" t="s">
        <v>25</v>
      </c>
      <c r="D362" s="40" t="s">
        <v>26</v>
      </c>
      <c r="E362" s="39" t="s">
        <v>20</v>
      </c>
      <c r="F362" s="130">
        <v>3</v>
      </c>
      <c r="G362" s="44"/>
      <c r="H362" s="144">
        <f t="shared" ref="H362:H363" si="19">F362*ROUND(G362,2)</f>
        <v>0</v>
      </c>
    </row>
    <row r="363" spans="2:11" ht="45">
      <c r="C363" s="37" t="s">
        <v>353</v>
      </c>
      <c r="D363" s="38" t="s">
        <v>354</v>
      </c>
      <c r="E363" s="37" t="s">
        <v>24</v>
      </c>
      <c r="F363" s="131">
        <v>10</v>
      </c>
      <c r="G363" s="44"/>
      <c r="H363" s="144">
        <f t="shared" si="19"/>
        <v>0</v>
      </c>
    </row>
    <row r="364" spans="2:11" s="52" customFormat="1">
      <c r="B364" s="33"/>
      <c r="C364" s="33"/>
      <c r="D364" s="45"/>
      <c r="E364" s="33"/>
      <c r="F364" s="134"/>
      <c r="G364" s="147" t="s">
        <v>1</v>
      </c>
      <c r="H364" s="147">
        <f>SUM(H362:H363)</f>
        <v>0</v>
      </c>
    </row>
    <row r="365" spans="2:11" s="52" customFormat="1">
      <c r="B365" s="33"/>
      <c r="C365" s="33"/>
      <c r="D365" s="45"/>
      <c r="E365" s="33"/>
      <c r="F365" s="134"/>
      <c r="G365" s="147" t="s">
        <v>2</v>
      </c>
      <c r="H365" s="147">
        <f>H364*0.22</f>
        <v>0</v>
      </c>
    </row>
    <row r="366" spans="2:11" s="52" customFormat="1">
      <c r="B366" s="33"/>
      <c r="C366" s="33"/>
      <c r="D366" s="45"/>
      <c r="E366" s="33"/>
      <c r="F366" s="134"/>
      <c r="G366" s="147" t="s">
        <v>3</v>
      </c>
      <c r="H366" s="147">
        <f>H364+H365</f>
        <v>0</v>
      </c>
    </row>
    <row r="367" spans="2:11">
      <c r="B367" s="30" t="s">
        <v>355</v>
      </c>
      <c r="G367" s="51"/>
      <c r="H367" s="148"/>
    </row>
    <row r="368" spans="2:11">
      <c r="B368" s="30" t="s">
        <v>356</v>
      </c>
      <c r="G368" s="51"/>
      <c r="H368" s="148"/>
    </row>
    <row r="369" spans="2:9" ht="60">
      <c r="C369" s="39" t="s">
        <v>234</v>
      </c>
      <c r="D369" s="40" t="s">
        <v>235</v>
      </c>
      <c r="E369" s="39" t="s">
        <v>56</v>
      </c>
      <c r="F369" s="130">
        <v>66</v>
      </c>
      <c r="G369" s="44"/>
      <c r="H369" s="149">
        <f>F369*ROUND(G369,2)</f>
        <v>0</v>
      </c>
      <c r="I369" s="500" t="s">
        <v>712</v>
      </c>
    </row>
    <row r="370" spans="2:9" ht="30">
      <c r="C370" s="37" t="s">
        <v>54</v>
      </c>
      <c r="D370" s="38" t="s">
        <v>55</v>
      </c>
      <c r="E370" s="37" t="s">
        <v>56</v>
      </c>
      <c r="F370" s="131">
        <v>4</v>
      </c>
      <c r="G370" s="44"/>
      <c r="H370" s="144">
        <f>F370*ROUND(G370,2)</f>
        <v>0</v>
      </c>
    </row>
    <row r="371" spans="2:9" s="52" customFormat="1">
      <c r="B371" s="33"/>
      <c r="C371" s="33"/>
      <c r="D371" s="45"/>
      <c r="E371" s="33"/>
      <c r="F371" s="134"/>
      <c r="G371" s="147" t="s">
        <v>1</v>
      </c>
      <c r="H371" s="147">
        <f>SUM(H369:H370)</f>
        <v>0</v>
      </c>
    </row>
    <row r="372" spans="2:9" s="52" customFormat="1">
      <c r="B372" s="33"/>
      <c r="C372" s="33"/>
      <c r="D372" s="45"/>
      <c r="E372" s="33"/>
      <c r="F372" s="134"/>
      <c r="G372" s="147" t="s">
        <v>2</v>
      </c>
      <c r="H372" s="147">
        <f>H371*0.22</f>
        <v>0</v>
      </c>
    </row>
    <row r="373" spans="2:9" s="52" customFormat="1">
      <c r="B373" s="33"/>
      <c r="C373" s="33"/>
      <c r="D373" s="45"/>
      <c r="E373" s="33"/>
      <c r="F373" s="134"/>
      <c r="G373" s="147" t="s">
        <v>3</v>
      </c>
      <c r="H373" s="147">
        <f>H371+H372</f>
        <v>0</v>
      </c>
    </row>
    <row r="374" spans="2:9">
      <c r="B374" s="30" t="s">
        <v>357</v>
      </c>
      <c r="G374" s="51"/>
      <c r="H374" s="148"/>
    </row>
    <row r="375" spans="2:9" ht="30">
      <c r="C375" s="37" t="s">
        <v>236</v>
      </c>
      <c r="D375" s="38" t="s">
        <v>237</v>
      </c>
      <c r="E375" s="37" t="s">
        <v>24</v>
      </c>
      <c r="F375" s="131">
        <v>60</v>
      </c>
      <c r="G375" s="44"/>
      <c r="H375" s="144">
        <f>F375*ROUND(G375,2)</f>
        <v>0</v>
      </c>
    </row>
    <row r="376" spans="2:9" s="52" customFormat="1">
      <c r="B376" s="33"/>
      <c r="C376" s="33"/>
      <c r="D376" s="45"/>
      <c r="E376" s="33"/>
      <c r="F376" s="134"/>
      <c r="G376" s="147" t="s">
        <v>1</v>
      </c>
      <c r="H376" s="147">
        <f>SUM(H375:H375)</f>
        <v>0</v>
      </c>
    </row>
    <row r="377" spans="2:9" s="52" customFormat="1">
      <c r="B377" s="33"/>
      <c r="C377" s="33"/>
      <c r="D377" s="45"/>
      <c r="E377" s="33"/>
      <c r="F377" s="134"/>
      <c r="G377" s="147" t="s">
        <v>2</v>
      </c>
      <c r="H377" s="147">
        <f>H376*0.22</f>
        <v>0</v>
      </c>
    </row>
    <row r="378" spans="2:9" s="52" customFormat="1">
      <c r="B378" s="33"/>
      <c r="C378" s="33"/>
      <c r="D378" s="45"/>
      <c r="E378" s="33"/>
      <c r="F378" s="134"/>
      <c r="G378" s="147" t="s">
        <v>3</v>
      </c>
      <c r="H378" s="147">
        <f>H376+H377</f>
        <v>0</v>
      </c>
    </row>
    <row r="379" spans="2:9">
      <c r="B379" s="30" t="s">
        <v>358</v>
      </c>
      <c r="G379" s="51"/>
      <c r="H379" s="148"/>
    </row>
    <row r="380" spans="2:9" ht="30">
      <c r="C380" s="39" t="s">
        <v>201</v>
      </c>
      <c r="D380" s="40" t="s">
        <v>238</v>
      </c>
      <c r="E380" s="39" t="s">
        <v>56</v>
      </c>
      <c r="F380" s="130">
        <v>55</v>
      </c>
      <c r="G380" s="44"/>
      <c r="H380" s="144">
        <f t="shared" ref="H380:H381" si="20">F380*ROUND(G380,2)</f>
        <v>0</v>
      </c>
    </row>
    <row r="381" spans="2:9" ht="30">
      <c r="C381" s="37" t="s">
        <v>239</v>
      </c>
      <c r="D381" s="38" t="s">
        <v>240</v>
      </c>
      <c r="E381" s="37" t="s">
        <v>56</v>
      </c>
      <c r="F381" s="131">
        <v>20</v>
      </c>
      <c r="G381" s="44"/>
      <c r="H381" s="144">
        <f t="shared" si="20"/>
        <v>0</v>
      </c>
    </row>
    <row r="382" spans="2:9" s="52" customFormat="1">
      <c r="B382" s="33"/>
      <c r="C382" s="33"/>
      <c r="D382" s="45"/>
      <c r="E382" s="33"/>
      <c r="F382" s="134"/>
      <c r="G382" s="147" t="s">
        <v>1</v>
      </c>
      <c r="H382" s="147">
        <f>SUM(H380:H381)</f>
        <v>0</v>
      </c>
    </row>
    <row r="383" spans="2:9" s="52" customFormat="1">
      <c r="B383" s="33"/>
      <c r="C383" s="33"/>
      <c r="D383" s="45"/>
      <c r="E383" s="33"/>
      <c r="F383" s="134"/>
      <c r="G383" s="147" t="s">
        <v>2</v>
      </c>
      <c r="H383" s="147">
        <f>H382*0.22</f>
        <v>0</v>
      </c>
    </row>
    <row r="384" spans="2:9" s="52" customFormat="1">
      <c r="B384" s="33"/>
      <c r="C384" s="33"/>
      <c r="D384" s="45"/>
      <c r="E384" s="33"/>
      <c r="F384" s="134"/>
      <c r="G384" s="147" t="s">
        <v>3</v>
      </c>
      <c r="H384" s="147">
        <f>H382+H383</f>
        <v>0</v>
      </c>
    </row>
    <row r="385" spans="2:8">
      <c r="B385" s="30" t="s">
        <v>359</v>
      </c>
      <c r="G385" s="51"/>
      <c r="H385" s="148"/>
    </row>
    <row r="386" spans="2:8">
      <c r="B386" s="30" t="s">
        <v>360</v>
      </c>
      <c r="G386" s="51"/>
      <c r="H386" s="148"/>
    </row>
    <row r="387" spans="2:8" ht="30">
      <c r="C387" s="39" t="s">
        <v>249</v>
      </c>
      <c r="D387" s="40" t="s">
        <v>250</v>
      </c>
      <c r="E387" s="39" t="s">
        <v>24</v>
      </c>
      <c r="F387" s="130">
        <v>68</v>
      </c>
      <c r="G387" s="44"/>
      <c r="H387" s="144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31">
        <v>19.5</v>
      </c>
      <c r="G388" s="44"/>
      <c r="H388" s="144">
        <f t="shared" si="21"/>
        <v>0</v>
      </c>
    </row>
    <row r="389" spans="2:8" s="52" customFormat="1">
      <c r="B389" s="33"/>
      <c r="C389" s="33"/>
      <c r="D389" s="45"/>
      <c r="E389" s="33"/>
      <c r="F389" s="134"/>
      <c r="G389" s="147" t="s">
        <v>1</v>
      </c>
      <c r="H389" s="147">
        <f>SUM(H387:H388)</f>
        <v>0</v>
      </c>
    </row>
    <row r="390" spans="2:8" s="52" customFormat="1">
      <c r="B390" s="33"/>
      <c r="C390" s="33"/>
      <c r="D390" s="45"/>
      <c r="E390" s="33"/>
      <c r="F390" s="134"/>
      <c r="G390" s="147" t="s">
        <v>2</v>
      </c>
      <c r="H390" s="147">
        <f>H389*0.22</f>
        <v>0</v>
      </c>
    </row>
    <row r="391" spans="2:8" s="52" customFormat="1">
      <c r="B391" s="33"/>
      <c r="C391" s="33"/>
      <c r="D391" s="45"/>
      <c r="E391" s="33"/>
      <c r="F391" s="134"/>
      <c r="G391" s="147" t="s">
        <v>3</v>
      </c>
      <c r="H391" s="147">
        <f>H389+H390</f>
        <v>0</v>
      </c>
    </row>
    <row r="392" spans="2:8">
      <c r="B392" s="30" t="s">
        <v>361</v>
      </c>
      <c r="G392" s="51"/>
      <c r="H392" s="148"/>
    </row>
    <row r="393" spans="2:8" ht="75">
      <c r="C393" s="37" t="s">
        <v>252</v>
      </c>
      <c r="D393" s="38" t="s">
        <v>253</v>
      </c>
      <c r="E393" s="37" t="s">
        <v>212</v>
      </c>
      <c r="F393" s="131">
        <v>1200</v>
      </c>
      <c r="G393" s="44"/>
      <c r="H393" s="144">
        <f>F393*ROUND(G393,2)</f>
        <v>0</v>
      </c>
    </row>
    <row r="394" spans="2:8" s="52" customFormat="1" ht="18" customHeight="1">
      <c r="B394" s="33"/>
      <c r="C394" s="33"/>
      <c r="D394" s="45"/>
      <c r="E394" s="33"/>
      <c r="F394" s="134"/>
      <c r="G394" s="147" t="s">
        <v>1</v>
      </c>
      <c r="H394" s="147">
        <f>SUM(H393:H393)</f>
        <v>0</v>
      </c>
    </row>
    <row r="395" spans="2:8" s="52" customFormat="1">
      <c r="B395" s="33"/>
      <c r="C395" s="33"/>
      <c r="D395" s="45"/>
      <c r="E395" s="33"/>
      <c r="F395" s="134"/>
      <c r="G395" s="147" t="s">
        <v>2</v>
      </c>
      <c r="H395" s="147">
        <f>H394*0.22</f>
        <v>0</v>
      </c>
    </row>
    <row r="396" spans="2:8" s="52" customFormat="1">
      <c r="B396" s="33"/>
      <c r="C396" s="33"/>
      <c r="D396" s="45"/>
      <c r="E396" s="33"/>
      <c r="F396" s="134"/>
      <c r="G396" s="147" t="s">
        <v>3</v>
      </c>
      <c r="H396" s="147">
        <f>H394+H395</f>
        <v>0</v>
      </c>
    </row>
    <row r="397" spans="2:8">
      <c r="B397" s="30" t="s">
        <v>362</v>
      </c>
      <c r="G397" s="51"/>
      <c r="H397" s="148"/>
    </row>
    <row r="398" spans="2:8" ht="60">
      <c r="C398" s="39" t="s">
        <v>214</v>
      </c>
      <c r="D398" s="40" t="s">
        <v>255</v>
      </c>
      <c r="E398" s="39" t="s">
        <v>56</v>
      </c>
      <c r="F398" s="130">
        <v>5.8000000000000007</v>
      </c>
      <c r="G398" s="44"/>
      <c r="H398" s="144">
        <f t="shared" ref="H398:H400" si="22">F398*ROUND(G398,2)</f>
        <v>0</v>
      </c>
    </row>
    <row r="399" spans="2:8" ht="75">
      <c r="C399" s="39" t="s">
        <v>256</v>
      </c>
      <c r="D399" s="40" t="s">
        <v>257</v>
      </c>
      <c r="E399" s="39" t="s">
        <v>56</v>
      </c>
      <c r="F399" s="130">
        <v>7.5</v>
      </c>
      <c r="G399" s="44"/>
      <c r="H399" s="144">
        <f t="shared" si="22"/>
        <v>0</v>
      </c>
    </row>
    <row r="400" spans="2:8" ht="60">
      <c r="C400" s="37" t="s">
        <v>258</v>
      </c>
      <c r="D400" s="38" t="s">
        <v>259</v>
      </c>
      <c r="E400" s="37" t="s">
        <v>56</v>
      </c>
      <c r="F400" s="131">
        <v>10</v>
      </c>
      <c r="G400" s="44"/>
      <c r="H400" s="144">
        <f t="shared" si="22"/>
        <v>0</v>
      </c>
    </row>
    <row r="401" spans="2:12" s="52" customFormat="1">
      <c r="B401" s="33"/>
      <c r="C401" s="33"/>
      <c r="D401" s="45"/>
      <c r="E401" s="33"/>
      <c r="F401" s="134"/>
      <c r="G401" s="147" t="s">
        <v>1</v>
      </c>
      <c r="H401" s="147">
        <f>SUM(H398:H400)</f>
        <v>0</v>
      </c>
    </row>
    <row r="402" spans="2:12" s="52" customFormat="1">
      <c r="B402" s="33"/>
      <c r="C402" s="33"/>
      <c r="D402" s="45"/>
      <c r="E402" s="33"/>
      <c r="F402" s="134"/>
      <c r="G402" s="147" t="s">
        <v>2</v>
      </c>
      <c r="H402" s="147">
        <f>H401*0.22</f>
        <v>0</v>
      </c>
    </row>
    <row r="403" spans="2:12" s="52" customFormat="1">
      <c r="B403" s="33"/>
      <c r="C403" s="33"/>
      <c r="D403" s="45"/>
      <c r="E403" s="33"/>
      <c r="F403" s="134"/>
      <c r="G403" s="147" t="s">
        <v>3</v>
      </c>
      <c r="H403" s="147">
        <f>H401+H402</f>
        <v>0</v>
      </c>
    </row>
    <row r="404" spans="2:12">
      <c r="B404" s="30" t="s">
        <v>363</v>
      </c>
      <c r="G404" s="51"/>
      <c r="H404" s="148"/>
    </row>
    <row r="405" spans="2:12" ht="60">
      <c r="C405" s="37" t="s">
        <v>281</v>
      </c>
      <c r="D405" s="492" t="s">
        <v>282</v>
      </c>
      <c r="E405" s="37" t="s">
        <v>37</v>
      </c>
      <c r="F405" s="131">
        <v>30</v>
      </c>
      <c r="G405" s="44"/>
      <c r="H405" s="144">
        <f>F405*ROUND(G405,2)</f>
        <v>0</v>
      </c>
    </row>
    <row r="406" spans="2:12" s="52" customFormat="1" ht="12.75" customHeight="1">
      <c r="B406" s="33"/>
      <c r="C406" s="33"/>
      <c r="D406" s="45"/>
      <c r="E406" s="33"/>
      <c r="F406" s="134"/>
      <c r="G406" s="147" t="s">
        <v>1</v>
      </c>
      <c r="H406" s="147">
        <f>SUM(H405:H405)</f>
        <v>0</v>
      </c>
    </row>
    <row r="407" spans="2:12" s="52" customFormat="1">
      <c r="B407" s="33"/>
      <c r="C407" s="33"/>
      <c r="D407" s="45"/>
      <c r="E407" s="33"/>
      <c r="F407" s="134"/>
      <c r="G407" s="147" t="s">
        <v>2</v>
      </c>
      <c r="H407" s="147">
        <f>H406*0.22</f>
        <v>0</v>
      </c>
    </row>
    <row r="408" spans="2:12" s="52" customFormat="1">
      <c r="B408" s="33"/>
      <c r="C408" s="33"/>
      <c r="D408" s="45"/>
      <c r="E408" s="33"/>
      <c r="F408" s="134"/>
      <c r="G408" s="147" t="s">
        <v>3</v>
      </c>
      <c r="H408" s="147">
        <f>H406+H407</f>
        <v>0</v>
      </c>
    </row>
    <row r="409" spans="2:12">
      <c r="B409" s="30" t="s">
        <v>364</v>
      </c>
      <c r="G409" s="51"/>
      <c r="H409" s="148"/>
    </row>
    <row r="410" spans="2:12" ht="60">
      <c r="C410" s="37" t="s">
        <v>261</v>
      </c>
      <c r="D410" s="38" t="s">
        <v>262</v>
      </c>
      <c r="E410" s="37" t="s">
        <v>37</v>
      </c>
      <c r="F410" s="131">
        <v>3</v>
      </c>
      <c r="G410" s="44"/>
      <c r="H410" s="144">
        <f>F410*ROUND(G410,2)</f>
        <v>0</v>
      </c>
    </row>
    <row r="411" spans="2:12" s="52" customFormat="1">
      <c r="B411" s="33"/>
      <c r="C411" s="33"/>
      <c r="D411" s="45"/>
      <c r="E411" s="33"/>
      <c r="F411" s="134"/>
      <c r="G411" s="147" t="s">
        <v>1</v>
      </c>
      <c r="H411" s="147">
        <f>SUM(H410:H410)</f>
        <v>0</v>
      </c>
    </row>
    <row r="412" spans="2:12" s="52" customFormat="1">
      <c r="B412" s="33"/>
      <c r="C412" s="33"/>
      <c r="D412" s="45"/>
      <c r="E412" s="33"/>
      <c r="F412" s="134"/>
      <c r="G412" s="147" t="s">
        <v>2</v>
      </c>
      <c r="H412" s="147">
        <f>H411*0.22</f>
        <v>0</v>
      </c>
    </row>
    <row r="413" spans="2:12" s="52" customFormat="1">
      <c r="B413" s="33"/>
      <c r="C413" s="33"/>
      <c r="D413" s="45"/>
      <c r="E413" s="33"/>
      <c r="F413" s="134"/>
      <c r="G413" s="147" t="s">
        <v>3</v>
      </c>
      <c r="H413" s="147">
        <f>H411+H412</f>
        <v>0</v>
      </c>
    </row>
    <row r="414" spans="2:12" ht="15.75" thickBot="1">
      <c r="B414" s="55" t="s">
        <v>365</v>
      </c>
      <c r="C414" s="54"/>
      <c r="G414" s="51"/>
      <c r="H414" s="148"/>
    </row>
    <row r="415" spans="2:12" ht="15.75" thickBot="1">
      <c r="B415" s="30" t="s">
        <v>366</v>
      </c>
      <c r="G415" s="51"/>
      <c r="H415" s="148"/>
      <c r="I415" s="498" t="s">
        <v>737</v>
      </c>
      <c r="J415" s="501">
        <f>H418+H423+H430+H435+H440+H447+H452+H459+H464+H469</f>
        <v>0</v>
      </c>
      <c r="K415" s="82"/>
      <c r="L415" s="82"/>
    </row>
    <row r="416" spans="2:12">
      <c r="B416" s="30" t="s">
        <v>367</v>
      </c>
      <c r="G416" s="51"/>
      <c r="H416" s="148"/>
    </row>
    <row r="417" spans="2:10" ht="30">
      <c r="C417" s="37" t="s">
        <v>189</v>
      </c>
      <c r="D417" s="38" t="s">
        <v>190</v>
      </c>
      <c r="E417" s="37" t="s">
        <v>20</v>
      </c>
      <c r="F417" s="131">
        <v>1</v>
      </c>
      <c r="G417" s="44"/>
      <c r="H417" s="144">
        <f>F417*ROUND(G417,2)</f>
        <v>0</v>
      </c>
      <c r="J417" s="265"/>
    </row>
    <row r="418" spans="2:10" s="52" customFormat="1">
      <c r="B418" s="33"/>
      <c r="C418" s="33"/>
      <c r="D418" s="45"/>
      <c r="E418" s="33"/>
      <c r="F418" s="134"/>
      <c r="G418" s="147" t="s">
        <v>1</v>
      </c>
      <c r="H418" s="147">
        <f>SUM(H417:H417)</f>
        <v>0</v>
      </c>
    </row>
    <row r="419" spans="2:10" s="52" customFormat="1">
      <c r="B419" s="33"/>
      <c r="C419" s="33"/>
      <c r="D419" s="45"/>
      <c r="E419" s="33"/>
      <c r="F419" s="134"/>
      <c r="G419" s="147" t="s">
        <v>2</v>
      </c>
      <c r="H419" s="147">
        <f>H418*0.22</f>
        <v>0</v>
      </c>
    </row>
    <row r="420" spans="2:10" s="52" customFormat="1">
      <c r="B420" s="33"/>
      <c r="C420" s="33"/>
      <c r="D420" s="45"/>
      <c r="E420" s="33"/>
      <c r="F420" s="134"/>
      <c r="G420" s="147" t="s">
        <v>3</v>
      </c>
      <c r="H420" s="147">
        <f>H418+H419</f>
        <v>0</v>
      </c>
    </row>
    <row r="421" spans="2:10">
      <c r="B421" s="30" t="s">
        <v>368</v>
      </c>
      <c r="G421" s="51"/>
      <c r="H421" s="148"/>
    </row>
    <row r="422" spans="2:10" ht="45">
      <c r="C422" s="37" t="s">
        <v>233</v>
      </c>
      <c r="D422" s="38" t="s">
        <v>369</v>
      </c>
      <c r="E422" s="37" t="s">
        <v>37</v>
      </c>
      <c r="F422" s="131">
        <v>35</v>
      </c>
      <c r="G422" s="44"/>
      <c r="H422" s="149">
        <f>F422*ROUND(G422,2)</f>
        <v>0</v>
      </c>
      <c r="I422" s="500" t="s">
        <v>712</v>
      </c>
    </row>
    <row r="423" spans="2:10" s="52" customFormat="1">
      <c r="B423" s="33"/>
      <c r="C423" s="33"/>
      <c r="D423" s="45"/>
      <c r="E423" s="33"/>
      <c r="F423" s="134"/>
      <c r="G423" s="147" t="s">
        <v>1</v>
      </c>
      <c r="H423" s="147">
        <f>SUM(H422:H422)</f>
        <v>0</v>
      </c>
    </row>
    <row r="424" spans="2:10" s="52" customFormat="1">
      <c r="B424" s="33"/>
      <c r="C424" s="33"/>
      <c r="D424" s="45"/>
      <c r="E424" s="33"/>
      <c r="F424" s="134"/>
      <c r="G424" s="147" t="s">
        <v>2</v>
      </c>
      <c r="H424" s="147">
        <f>H423*0.22</f>
        <v>0</v>
      </c>
    </row>
    <row r="425" spans="2:10" s="52" customFormat="1">
      <c r="B425" s="33"/>
      <c r="C425" s="33"/>
      <c r="D425" s="45"/>
      <c r="E425" s="33"/>
      <c r="F425" s="134"/>
      <c r="G425" s="147" t="s">
        <v>3</v>
      </c>
      <c r="H425" s="147">
        <f>H423+H424</f>
        <v>0</v>
      </c>
    </row>
    <row r="426" spans="2:10">
      <c r="B426" s="30" t="s">
        <v>370</v>
      </c>
      <c r="G426" s="51"/>
      <c r="H426" s="148"/>
    </row>
    <row r="427" spans="2:10">
      <c r="B427" s="30" t="s">
        <v>371</v>
      </c>
      <c r="G427" s="51"/>
      <c r="H427" s="148"/>
    </row>
    <row r="428" spans="2:10" ht="60">
      <c r="C428" s="39" t="s">
        <v>234</v>
      </c>
      <c r="D428" s="40" t="s">
        <v>235</v>
      </c>
      <c r="E428" s="39" t="s">
        <v>56</v>
      </c>
      <c r="F428" s="130">
        <v>100</v>
      </c>
      <c r="G428" s="44"/>
      <c r="H428" s="149">
        <f>F428*ROUND(G428,2)</f>
        <v>0</v>
      </c>
      <c r="I428" s="500" t="s">
        <v>712</v>
      </c>
    </row>
    <row r="429" spans="2:10" ht="30">
      <c r="C429" s="37" t="s">
        <v>54</v>
      </c>
      <c r="D429" s="38" t="s">
        <v>55</v>
      </c>
      <c r="E429" s="37" t="s">
        <v>56</v>
      </c>
      <c r="F429" s="131">
        <v>6</v>
      </c>
      <c r="G429" s="44"/>
      <c r="H429" s="144">
        <f>F429*ROUND(G429,2)</f>
        <v>0</v>
      </c>
    </row>
    <row r="430" spans="2:10" s="52" customFormat="1">
      <c r="B430" s="33"/>
      <c r="C430" s="33"/>
      <c r="D430" s="45"/>
      <c r="E430" s="33"/>
      <c r="F430" s="134"/>
      <c r="G430" s="147" t="s">
        <v>1</v>
      </c>
      <c r="H430" s="147">
        <f>SUM(H428:H429)</f>
        <v>0</v>
      </c>
    </row>
    <row r="431" spans="2:10" s="52" customFormat="1">
      <c r="B431" s="33"/>
      <c r="C431" s="33"/>
      <c r="D431" s="45"/>
      <c r="E431" s="33"/>
      <c r="F431" s="134"/>
      <c r="G431" s="147" t="s">
        <v>2</v>
      </c>
      <c r="H431" s="147">
        <f>H430*0.22</f>
        <v>0</v>
      </c>
    </row>
    <row r="432" spans="2:10" s="52" customFormat="1">
      <c r="B432" s="33"/>
      <c r="C432" s="33"/>
      <c r="D432" s="45"/>
      <c r="E432" s="33"/>
      <c r="F432" s="134"/>
      <c r="G432" s="147" t="s">
        <v>3</v>
      </c>
      <c r="H432" s="147">
        <f>H430+H431</f>
        <v>0</v>
      </c>
    </row>
    <row r="433" spans="2:8">
      <c r="B433" s="30" t="s">
        <v>372</v>
      </c>
      <c r="G433" s="51"/>
      <c r="H433" s="148"/>
    </row>
    <row r="434" spans="2:8" ht="30">
      <c r="C434" s="37" t="s">
        <v>236</v>
      </c>
      <c r="D434" s="38" t="s">
        <v>237</v>
      </c>
      <c r="E434" s="37" t="s">
        <v>24</v>
      </c>
      <c r="F434" s="131">
        <v>70</v>
      </c>
      <c r="G434" s="44"/>
      <c r="H434" s="144">
        <f>F434*ROUND(G434,2)</f>
        <v>0</v>
      </c>
    </row>
    <row r="435" spans="2:8" s="52" customFormat="1">
      <c r="B435" s="33"/>
      <c r="C435" s="33"/>
      <c r="D435" s="45"/>
      <c r="E435" s="33"/>
      <c r="F435" s="134"/>
      <c r="G435" s="147" t="s">
        <v>1</v>
      </c>
      <c r="H435" s="147">
        <f>SUM(H434:H434)</f>
        <v>0</v>
      </c>
    </row>
    <row r="436" spans="2:8" s="52" customFormat="1">
      <c r="B436" s="33"/>
      <c r="C436" s="33"/>
      <c r="D436" s="45"/>
      <c r="E436" s="33"/>
      <c r="F436" s="134"/>
      <c r="G436" s="147" t="s">
        <v>2</v>
      </c>
      <c r="H436" s="147">
        <f>H435*0.22</f>
        <v>0</v>
      </c>
    </row>
    <row r="437" spans="2:8" s="52" customFormat="1">
      <c r="B437" s="33"/>
      <c r="C437" s="33"/>
      <c r="D437" s="45"/>
      <c r="E437" s="33"/>
      <c r="F437" s="134"/>
      <c r="G437" s="147" t="s">
        <v>3</v>
      </c>
      <c r="H437" s="147">
        <f>H435+H436</f>
        <v>0</v>
      </c>
    </row>
    <row r="438" spans="2:8">
      <c r="B438" s="30" t="s">
        <v>373</v>
      </c>
      <c r="G438" s="51"/>
      <c r="H438" s="148"/>
    </row>
    <row r="439" spans="2:8" ht="30">
      <c r="C439" s="37" t="s">
        <v>201</v>
      </c>
      <c r="D439" s="38" t="s">
        <v>238</v>
      </c>
      <c r="E439" s="37" t="s">
        <v>56</v>
      </c>
      <c r="F439" s="131">
        <v>30</v>
      </c>
      <c r="G439" s="44"/>
      <c r="H439" s="144">
        <f>F439*ROUND(G439,2)</f>
        <v>0</v>
      </c>
    </row>
    <row r="440" spans="2:8" s="52" customFormat="1">
      <c r="B440" s="33"/>
      <c r="C440" s="33"/>
      <c r="D440" s="45"/>
      <c r="E440" s="33"/>
      <c r="F440" s="134"/>
      <c r="G440" s="147" t="s">
        <v>1</v>
      </c>
      <c r="H440" s="147">
        <f>SUM(H439:H439)</f>
        <v>0</v>
      </c>
    </row>
    <row r="441" spans="2:8" s="52" customFormat="1">
      <c r="B441" s="33"/>
      <c r="C441" s="33"/>
      <c r="D441" s="45"/>
      <c r="E441" s="33"/>
      <c r="F441" s="134"/>
      <c r="G441" s="147" t="s">
        <v>2</v>
      </c>
      <c r="H441" s="147">
        <f>H440*0.22</f>
        <v>0</v>
      </c>
    </row>
    <row r="442" spans="2:8" s="52" customFormat="1">
      <c r="B442" s="33"/>
      <c r="C442" s="33"/>
      <c r="D442" s="45"/>
      <c r="E442" s="33"/>
      <c r="F442" s="134"/>
      <c r="G442" s="147" t="s">
        <v>3</v>
      </c>
      <c r="H442" s="147">
        <f>H440+H441</f>
        <v>0</v>
      </c>
    </row>
    <row r="443" spans="2:8">
      <c r="B443" s="30" t="s">
        <v>374</v>
      </c>
      <c r="G443" s="51"/>
      <c r="H443" s="148"/>
    </row>
    <row r="444" spans="2:8">
      <c r="B444" s="30" t="s">
        <v>375</v>
      </c>
      <c r="G444" s="51"/>
      <c r="H444" s="148"/>
    </row>
    <row r="445" spans="2:8" ht="30">
      <c r="C445" s="39" t="s">
        <v>249</v>
      </c>
      <c r="D445" s="40" t="s">
        <v>250</v>
      </c>
      <c r="E445" s="39" t="s">
        <v>24</v>
      </c>
      <c r="F445" s="130">
        <v>80</v>
      </c>
      <c r="G445" s="44"/>
      <c r="H445" s="144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31">
        <v>25</v>
      </c>
      <c r="G446" s="44"/>
      <c r="H446" s="144">
        <f t="shared" si="23"/>
        <v>0</v>
      </c>
    </row>
    <row r="447" spans="2:8" s="52" customFormat="1">
      <c r="B447" s="33"/>
      <c r="C447" s="33"/>
      <c r="D447" s="45"/>
      <c r="E447" s="33"/>
      <c r="F447" s="134"/>
      <c r="G447" s="147" t="s">
        <v>1</v>
      </c>
      <c r="H447" s="147">
        <f>SUM(H445:H446)</f>
        <v>0</v>
      </c>
    </row>
    <row r="448" spans="2:8" s="52" customFormat="1">
      <c r="B448" s="33"/>
      <c r="C448" s="33"/>
      <c r="D448" s="45"/>
      <c r="E448" s="33"/>
      <c r="F448" s="134"/>
      <c r="G448" s="147" t="s">
        <v>2</v>
      </c>
      <c r="H448" s="147">
        <f>H447*0.22</f>
        <v>0</v>
      </c>
    </row>
    <row r="449" spans="2:11" s="52" customFormat="1">
      <c r="B449" s="33"/>
      <c r="C449" s="33"/>
      <c r="D449" s="45"/>
      <c r="E449" s="33"/>
      <c r="F449" s="134"/>
      <c r="G449" s="147" t="s">
        <v>3</v>
      </c>
      <c r="H449" s="147">
        <f>H447+H448</f>
        <v>0</v>
      </c>
    </row>
    <row r="450" spans="2:11">
      <c r="B450" s="30" t="s">
        <v>376</v>
      </c>
      <c r="G450" s="51"/>
      <c r="H450" s="148"/>
    </row>
    <row r="451" spans="2:11" ht="75">
      <c r="C451" s="37" t="s">
        <v>252</v>
      </c>
      <c r="D451" s="38" t="s">
        <v>253</v>
      </c>
      <c r="E451" s="37" t="s">
        <v>212</v>
      </c>
      <c r="F451" s="131">
        <v>1325</v>
      </c>
      <c r="G451" s="44"/>
      <c r="H451" s="144">
        <f>F451*ROUND(G451,2)</f>
        <v>0</v>
      </c>
      <c r="K451" s="52"/>
    </row>
    <row r="452" spans="2:11" s="52" customFormat="1">
      <c r="B452" s="33"/>
      <c r="C452" s="33"/>
      <c r="D452" s="45"/>
      <c r="E452" s="33"/>
      <c r="F452" s="134"/>
      <c r="G452" s="147" t="s">
        <v>1</v>
      </c>
      <c r="H452" s="147">
        <f>SUM(H451:H451)</f>
        <v>0</v>
      </c>
    </row>
    <row r="453" spans="2:11" s="52" customFormat="1">
      <c r="B453" s="33"/>
      <c r="C453" s="33"/>
      <c r="D453" s="45"/>
      <c r="E453" s="33"/>
      <c r="F453" s="134"/>
      <c r="G453" s="147" t="s">
        <v>2</v>
      </c>
      <c r="H453" s="147">
        <f>H452*0.22</f>
        <v>0</v>
      </c>
    </row>
    <row r="454" spans="2:11" s="52" customFormat="1">
      <c r="B454" s="33"/>
      <c r="C454" s="33"/>
      <c r="D454" s="45"/>
      <c r="E454" s="33"/>
      <c r="F454" s="134"/>
      <c r="G454" s="147" t="s">
        <v>3</v>
      </c>
      <c r="H454" s="147">
        <f>H452+H453</f>
        <v>0</v>
      </c>
    </row>
    <row r="455" spans="2:11">
      <c r="B455" s="30" t="s">
        <v>377</v>
      </c>
      <c r="G455" s="51"/>
      <c r="H455" s="148"/>
    </row>
    <row r="456" spans="2:11" ht="60">
      <c r="C456" s="39" t="s">
        <v>214</v>
      </c>
      <c r="D456" s="40" t="s">
        <v>255</v>
      </c>
      <c r="E456" s="39" t="s">
        <v>56</v>
      </c>
      <c r="F456" s="130">
        <v>6.6000000000000005</v>
      </c>
      <c r="G456" s="44"/>
      <c r="H456" s="144">
        <f t="shared" ref="H456:H458" si="24">F456*ROUND(G456,2)</f>
        <v>0</v>
      </c>
    </row>
    <row r="457" spans="2:11" ht="75">
      <c r="C457" s="39" t="s">
        <v>256</v>
      </c>
      <c r="D457" s="40" t="s">
        <v>257</v>
      </c>
      <c r="E457" s="39" t="s">
        <v>56</v>
      </c>
      <c r="F457" s="130">
        <v>7.5</v>
      </c>
      <c r="G457" s="44"/>
      <c r="H457" s="144">
        <f t="shared" si="24"/>
        <v>0</v>
      </c>
    </row>
    <row r="458" spans="2:11" ht="60">
      <c r="C458" s="37" t="s">
        <v>258</v>
      </c>
      <c r="D458" s="38" t="s">
        <v>259</v>
      </c>
      <c r="E458" s="37" t="s">
        <v>56</v>
      </c>
      <c r="F458" s="131">
        <v>11.5</v>
      </c>
      <c r="G458" s="44"/>
      <c r="H458" s="144">
        <f t="shared" si="24"/>
        <v>0</v>
      </c>
    </row>
    <row r="459" spans="2:11" s="52" customFormat="1">
      <c r="B459" s="33"/>
      <c r="C459" s="33"/>
      <c r="D459" s="45"/>
      <c r="E459" s="33"/>
      <c r="F459" s="134"/>
      <c r="G459" s="147" t="s">
        <v>1</v>
      </c>
      <c r="H459" s="147">
        <f>SUM(H456:H458)</f>
        <v>0</v>
      </c>
    </row>
    <row r="460" spans="2:11" s="52" customFormat="1">
      <c r="B460" s="33"/>
      <c r="C460" s="33"/>
      <c r="D460" s="45"/>
      <c r="E460" s="33"/>
      <c r="F460" s="134"/>
      <c r="G460" s="147" t="s">
        <v>2</v>
      </c>
      <c r="H460" s="147">
        <f>H459*0.22</f>
        <v>0</v>
      </c>
    </row>
    <row r="461" spans="2:11" s="52" customFormat="1">
      <c r="B461" s="33"/>
      <c r="C461" s="33"/>
      <c r="D461" s="45"/>
      <c r="E461" s="33"/>
      <c r="F461" s="134"/>
      <c r="G461" s="147" t="s">
        <v>3</v>
      </c>
      <c r="H461" s="147">
        <f>H459+H460</f>
        <v>0</v>
      </c>
    </row>
    <row r="462" spans="2:11">
      <c r="B462" s="30" t="s">
        <v>378</v>
      </c>
      <c r="G462" s="51"/>
      <c r="H462" s="148"/>
    </row>
    <row r="463" spans="2:11" ht="60">
      <c r="C463" s="37" t="s">
        <v>281</v>
      </c>
      <c r="D463" s="492" t="s">
        <v>282</v>
      </c>
      <c r="E463" s="37" t="s">
        <v>37</v>
      </c>
      <c r="F463" s="131">
        <v>34</v>
      </c>
      <c r="G463" s="44"/>
      <c r="H463" s="144">
        <f>F463*ROUND(G463,2)</f>
        <v>0</v>
      </c>
    </row>
    <row r="464" spans="2:11" s="52" customFormat="1">
      <c r="B464" s="33"/>
      <c r="C464" s="33"/>
      <c r="D464" s="45"/>
      <c r="E464" s="33"/>
      <c r="F464" s="134"/>
      <c r="G464" s="147" t="s">
        <v>1</v>
      </c>
      <c r="H464" s="147">
        <f>SUM(H463:H463)</f>
        <v>0</v>
      </c>
    </row>
    <row r="465" spans="2:12" s="52" customFormat="1">
      <c r="B465" s="33"/>
      <c r="C465" s="33"/>
      <c r="D465" s="45"/>
      <c r="E465" s="33"/>
      <c r="F465" s="134"/>
      <c r="G465" s="147" t="s">
        <v>2</v>
      </c>
      <c r="H465" s="147">
        <f>H464*0.22</f>
        <v>0</v>
      </c>
    </row>
    <row r="466" spans="2:12" s="52" customFormat="1">
      <c r="B466" s="33"/>
      <c r="C466" s="33"/>
      <c r="D466" s="45"/>
      <c r="E466" s="33"/>
      <c r="F466" s="134"/>
      <c r="G466" s="147" t="s">
        <v>3</v>
      </c>
      <c r="H466" s="147">
        <f>H464+H465</f>
        <v>0</v>
      </c>
    </row>
    <row r="467" spans="2:12">
      <c r="B467" s="30" t="s">
        <v>379</v>
      </c>
      <c r="G467" s="51"/>
      <c r="H467" s="148"/>
    </row>
    <row r="468" spans="2:12" ht="60">
      <c r="C468" s="37" t="s">
        <v>261</v>
      </c>
      <c r="D468" s="38" t="s">
        <v>262</v>
      </c>
      <c r="E468" s="37" t="s">
        <v>37</v>
      </c>
      <c r="F468" s="131">
        <v>3</v>
      </c>
      <c r="G468" s="44"/>
      <c r="H468" s="144">
        <f>F468*ROUND(G468,2)</f>
        <v>0</v>
      </c>
    </row>
    <row r="469" spans="2:12" s="52" customFormat="1">
      <c r="B469" s="33"/>
      <c r="C469" s="33"/>
      <c r="D469" s="45"/>
      <c r="E469" s="33"/>
      <c r="F469" s="134"/>
      <c r="G469" s="147" t="s">
        <v>1</v>
      </c>
      <c r="H469" s="147">
        <f>SUM(H468:H468)</f>
        <v>0</v>
      </c>
    </row>
    <row r="470" spans="2:12" s="52" customFormat="1">
      <c r="B470" s="33"/>
      <c r="C470" s="33"/>
      <c r="D470" s="45"/>
      <c r="E470" s="33"/>
      <c r="F470" s="134"/>
      <c r="G470" s="147" t="s">
        <v>2</v>
      </c>
      <c r="H470" s="147">
        <f>H469*0.22</f>
        <v>0</v>
      </c>
    </row>
    <row r="471" spans="2:12" s="52" customFormat="1">
      <c r="B471" s="33"/>
      <c r="C471" s="33"/>
      <c r="D471" s="45"/>
      <c r="E471" s="33"/>
      <c r="F471" s="134"/>
      <c r="G471" s="147" t="s">
        <v>3</v>
      </c>
      <c r="H471" s="147">
        <f>H469+H470</f>
        <v>0</v>
      </c>
    </row>
    <row r="472" spans="2:12">
      <c r="B472" s="55" t="s">
        <v>380</v>
      </c>
      <c r="C472" s="54"/>
      <c r="G472" s="51"/>
      <c r="H472" s="148"/>
    </row>
    <row r="473" spans="2:12" ht="15.75" thickBot="1">
      <c r="B473" s="30" t="s">
        <v>381</v>
      </c>
      <c r="G473" s="51"/>
      <c r="H473" s="148"/>
    </row>
    <row r="474" spans="2:12" ht="15.75" thickBot="1">
      <c r="B474" s="30" t="s">
        <v>382</v>
      </c>
      <c r="G474" s="51"/>
      <c r="H474" s="148"/>
      <c r="I474" s="498" t="s">
        <v>738</v>
      </c>
      <c r="J474" s="501">
        <f>H476+H481+H486+H492+H497+H502+H509+H514+H521+H526</f>
        <v>0</v>
      </c>
      <c r="K474" s="82"/>
      <c r="L474" s="82"/>
    </row>
    <row r="475" spans="2:12" ht="30">
      <c r="C475" s="37" t="s">
        <v>189</v>
      </c>
      <c r="D475" s="38" t="s">
        <v>190</v>
      </c>
      <c r="E475" s="37" t="s">
        <v>20</v>
      </c>
      <c r="F475" s="131">
        <v>1</v>
      </c>
      <c r="G475" s="44"/>
      <c r="H475" s="144">
        <f>F475*ROUND(G475,2)</f>
        <v>0</v>
      </c>
      <c r="J475" s="265"/>
    </row>
    <row r="476" spans="2:12" s="52" customFormat="1">
      <c r="B476" s="33"/>
      <c r="C476" s="33"/>
      <c r="D476" s="45"/>
      <c r="E476" s="33"/>
      <c r="F476" s="134"/>
      <c r="G476" s="147" t="s">
        <v>1</v>
      </c>
      <c r="H476" s="147">
        <f>SUM(H475:H475)</f>
        <v>0</v>
      </c>
    </row>
    <row r="477" spans="2:12" s="52" customFormat="1">
      <c r="B477" s="33"/>
      <c r="C477" s="33"/>
      <c r="D477" s="45"/>
      <c r="E477" s="33"/>
      <c r="F477" s="134"/>
      <c r="G477" s="147" t="s">
        <v>2</v>
      </c>
      <c r="H477" s="147">
        <f>H476*0.22</f>
        <v>0</v>
      </c>
    </row>
    <row r="478" spans="2:12" s="52" customFormat="1">
      <c r="B478" s="33"/>
      <c r="C478" s="33"/>
      <c r="D478" s="45"/>
      <c r="E478" s="33"/>
      <c r="F478" s="134"/>
      <c r="G478" s="147" t="s">
        <v>3</v>
      </c>
      <c r="H478" s="147">
        <f>H476+H477</f>
        <v>0</v>
      </c>
    </row>
    <row r="479" spans="2:12">
      <c r="B479" s="30" t="s">
        <v>383</v>
      </c>
      <c r="G479" s="51"/>
      <c r="H479" s="148"/>
    </row>
    <row r="480" spans="2:12" ht="90">
      <c r="C480" s="37" t="s">
        <v>384</v>
      </c>
      <c r="D480" s="492" t="s">
        <v>726</v>
      </c>
      <c r="E480" s="37" t="s">
        <v>24</v>
      </c>
      <c r="F480" s="131">
        <v>30</v>
      </c>
      <c r="G480" s="44"/>
      <c r="H480" s="149">
        <f>F480*ROUND(G480,2)</f>
        <v>0</v>
      </c>
      <c r="I480" s="506" t="s">
        <v>712</v>
      </c>
      <c r="J480" s="507"/>
      <c r="K480" s="494"/>
      <c r="L480" s="495"/>
    </row>
    <row r="481" spans="2:9" s="52" customFormat="1">
      <c r="B481" s="33"/>
      <c r="C481" s="33"/>
      <c r="D481" s="45"/>
      <c r="E481" s="33"/>
      <c r="F481" s="134"/>
      <c r="G481" s="147" t="s">
        <v>1</v>
      </c>
      <c r="H481" s="147">
        <f>SUM(H480:H480)</f>
        <v>0</v>
      </c>
    </row>
    <row r="482" spans="2:9" s="52" customFormat="1">
      <c r="B482" s="33"/>
      <c r="C482" s="33"/>
      <c r="D482" s="45"/>
      <c r="E482" s="33"/>
      <c r="F482" s="134"/>
      <c r="G482" s="147" t="s">
        <v>2</v>
      </c>
      <c r="H482" s="147">
        <f>H481*0.22</f>
        <v>0</v>
      </c>
    </row>
    <row r="483" spans="2:9" s="52" customFormat="1">
      <c r="B483" s="33"/>
      <c r="C483" s="33"/>
      <c r="D483" s="45"/>
      <c r="E483" s="33"/>
      <c r="F483" s="134"/>
      <c r="G483" s="147" t="s">
        <v>3</v>
      </c>
      <c r="H483" s="147">
        <f>H481+H482</f>
        <v>0</v>
      </c>
    </row>
    <row r="484" spans="2:9">
      <c r="B484" s="30" t="s">
        <v>385</v>
      </c>
      <c r="G484" s="51"/>
      <c r="H484" s="148"/>
    </row>
    <row r="485" spans="2:9" ht="60">
      <c r="C485" s="37" t="s">
        <v>267</v>
      </c>
      <c r="D485" s="38" t="s">
        <v>268</v>
      </c>
      <c r="E485" s="37" t="s">
        <v>56</v>
      </c>
      <c r="F485" s="131">
        <v>18</v>
      </c>
      <c r="G485" s="44"/>
      <c r="H485" s="149">
        <f>F485*ROUND(G485,2)</f>
        <v>0</v>
      </c>
      <c r="I485" s="500" t="s">
        <v>712</v>
      </c>
    </row>
    <row r="486" spans="2:9">
      <c r="G486" s="147" t="s">
        <v>1</v>
      </c>
      <c r="H486" s="147">
        <f>SUM(H485:H485)</f>
        <v>0</v>
      </c>
    </row>
    <row r="487" spans="2:9">
      <c r="G487" s="147" t="s">
        <v>2</v>
      </c>
      <c r="H487" s="147">
        <f>H486*0.22</f>
        <v>0</v>
      </c>
    </row>
    <row r="488" spans="2:9">
      <c r="G488" s="147" t="s">
        <v>3</v>
      </c>
      <c r="H488" s="147">
        <f>H486+H487</f>
        <v>0</v>
      </c>
    </row>
    <row r="489" spans="2:9">
      <c r="B489" s="30" t="s">
        <v>386</v>
      </c>
      <c r="G489" s="51"/>
      <c r="H489" s="148"/>
    </row>
    <row r="490" spans="2:9">
      <c r="B490" s="30" t="s">
        <v>387</v>
      </c>
      <c r="G490" s="51"/>
      <c r="H490" s="148"/>
    </row>
    <row r="491" spans="2:9" ht="60">
      <c r="C491" s="37" t="s">
        <v>234</v>
      </c>
      <c r="D491" s="38" t="s">
        <v>235</v>
      </c>
      <c r="E491" s="37" t="s">
        <v>56</v>
      </c>
      <c r="F491" s="131">
        <v>190</v>
      </c>
      <c r="G491" s="44"/>
      <c r="H491" s="149">
        <f>F491*ROUND(G491,2)</f>
        <v>0</v>
      </c>
      <c r="I491" s="500" t="s">
        <v>712</v>
      </c>
    </row>
    <row r="492" spans="2:9">
      <c r="G492" s="147" t="s">
        <v>1</v>
      </c>
      <c r="H492" s="147">
        <f>SUM(H491:H491)</f>
        <v>0</v>
      </c>
    </row>
    <row r="493" spans="2:9">
      <c r="G493" s="147" t="s">
        <v>2</v>
      </c>
      <c r="H493" s="147">
        <f>H492*0.22</f>
        <v>0</v>
      </c>
    </row>
    <row r="494" spans="2:9">
      <c r="G494" s="147" t="s">
        <v>3</v>
      </c>
      <c r="H494" s="147">
        <f>H492+H493</f>
        <v>0</v>
      </c>
    </row>
    <row r="495" spans="2:9">
      <c r="B495" s="30" t="s">
        <v>388</v>
      </c>
      <c r="G495" s="51"/>
      <c r="H495" s="148"/>
    </row>
    <row r="496" spans="2:9" ht="30">
      <c r="C496" s="37" t="s">
        <v>236</v>
      </c>
      <c r="D496" s="38" t="s">
        <v>237</v>
      </c>
      <c r="E496" s="37" t="s">
        <v>24</v>
      </c>
      <c r="F496" s="131">
        <v>40</v>
      </c>
      <c r="G496" s="44"/>
      <c r="H496" s="144">
        <f>F496*ROUND(G496,2)</f>
        <v>0</v>
      </c>
    </row>
    <row r="497" spans="2:8">
      <c r="G497" s="147" t="s">
        <v>1</v>
      </c>
      <c r="H497" s="147">
        <f>SUM(H496:H496)</f>
        <v>0</v>
      </c>
    </row>
    <row r="498" spans="2:8">
      <c r="G498" s="147" t="s">
        <v>2</v>
      </c>
      <c r="H498" s="147">
        <f>H497*0.22</f>
        <v>0</v>
      </c>
    </row>
    <row r="499" spans="2:8">
      <c r="G499" s="147" t="s">
        <v>3</v>
      </c>
      <c r="H499" s="147">
        <f>H497+H498</f>
        <v>0</v>
      </c>
    </row>
    <row r="500" spans="2:8">
      <c r="B500" s="30" t="s">
        <v>389</v>
      </c>
      <c r="G500" s="148"/>
      <c r="H500" s="148"/>
    </row>
    <row r="501" spans="2:8" ht="30">
      <c r="C501" s="37" t="s">
        <v>201</v>
      </c>
      <c r="D501" s="38" t="s">
        <v>238</v>
      </c>
      <c r="E501" s="37" t="s">
        <v>56</v>
      </c>
      <c r="F501" s="131">
        <v>85</v>
      </c>
      <c r="G501" s="44"/>
      <c r="H501" s="144">
        <f>F501*ROUND(G501,2)</f>
        <v>0</v>
      </c>
    </row>
    <row r="502" spans="2:8">
      <c r="G502" s="147" t="s">
        <v>1</v>
      </c>
      <c r="H502" s="147">
        <f>SUM(H501:H501)</f>
        <v>0</v>
      </c>
    </row>
    <row r="503" spans="2:8">
      <c r="G503" s="147" t="s">
        <v>2</v>
      </c>
      <c r="H503" s="147">
        <f>H502*0.22</f>
        <v>0</v>
      </c>
    </row>
    <row r="504" spans="2:8">
      <c r="G504" s="147" t="s">
        <v>3</v>
      </c>
      <c r="H504" s="147">
        <f>H502+H503</f>
        <v>0</v>
      </c>
    </row>
    <row r="505" spans="2:8">
      <c r="B505" s="30" t="s">
        <v>390</v>
      </c>
      <c r="G505" s="51"/>
      <c r="H505" s="148"/>
    </row>
    <row r="506" spans="2:8">
      <c r="B506" s="30" t="s">
        <v>391</v>
      </c>
      <c r="G506" s="51"/>
      <c r="H506" s="148"/>
    </row>
    <row r="507" spans="2:8" ht="30">
      <c r="C507" s="39" t="s">
        <v>207</v>
      </c>
      <c r="D507" s="40" t="s">
        <v>208</v>
      </c>
      <c r="E507" s="39" t="s">
        <v>24</v>
      </c>
      <c r="F507" s="130">
        <v>18.5</v>
      </c>
      <c r="G507" s="44"/>
      <c r="H507" s="144">
        <f>F507*ROUND(G507,2)</f>
        <v>0</v>
      </c>
    </row>
    <row r="508" spans="2:8" ht="30">
      <c r="C508" s="37" t="s">
        <v>249</v>
      </c>
      <c r="D508" s="38" t="s">
        <v>250</v>
      </c>
      <c r="E508" s="37" t="s">
        <v>24</v>
      </c>
      <c r="F508" s="131">
        <v>75</v>
      </c>
      <c r="G508" s="44"/>
      <c r="H508" s="144">
        <f>F508*ROUND(G508,2)</f>
        <v>0</v>
      </c>
    </row>
    <row r="509" spans="2:8">
      <c r="G509" s="147" t="s">
        <v>1</v>
      </c>
      <c r="H509" s="147">
        <f>SUM(H507:H508)</f>
        <v>0</v>
      </c>
    </row>
    <row r="510" spans="2:8">
      <c r="G510" s="147" t="s">
        <v>2</v>
      </c>
      <c r="H510" s="147">
        <f>H509*0.22</f>
        <v>0</v>
      </c>
    </row>
    <row r="511" spans="2:8">
      <c r="G511" s="147" t="s">
        <v>3</v>
      </c>
      <c r="H511" s="147">
        <f>H509+H510</f>
        <v>0</v>
      </c>
    </row>
    <row r="512" spans="2:8">
      <c r="B512" s="30" t="s">
        <v>392</v>
      </c>
      <c r="G512" s="51"/>
      <c r="H512" s="148"/>
    </row>
    <row r="513" spans="2:8" ht="75">
      <c r="C513" s="37" t="s">
        <v>252</v>
      </c>
      <c r="D513" s="38" t="s">
        <v>253</v>
      </c>
      <c r="E513" s="37" t="s">
        <v>212</v>
      </c>
      <c r="F513" s="131">
        <v>1400</v>
      </c>
      <c r="G513" s="44"/>
      <c r="H513" s="144">
        <f>F513*ROUND(G513,2)</f>
        <v>0</v>
      </c>
    </row>
    <row r="514" spans="2:8">
      <c r="G514" s="147" t="s">
        <v>1</v>
      </c>
      <c r="H514" s="147">
        <f>SUM(H513:H513)</f>
        <v>0</v>
      </c>
    </row>
    <row r="515" spans="2:8">
      <c r="G515" s="147" t="s">
        <v>2</v>
      </c>
      <c r="H515" s="147">
        <f>H514*0.22</f>
        <v>0</v>
      </c>
    </row>
    <row r="516" spans="2:8">
      <c r="G516" s="147" t="s">
        <v>3</v>
      </c>
      <c r="H516" s="147">
        <f>H514+H515</f>
        <v>0</v>
      </c>
    </row>
    <row r="517" spans="2:8">
      <c r="B517" s="30" t="s">
        <v>393</v>
      </c>
      <c r="G517" s="51"/>
      <c r="H517" s="148"/>
    </row>
    <row r="518" spans="2:8" ht="60">
      <c r="C518" s="39" t="s">
        <v>214</v>
      </c>
      <c r="D518" s="40" t="s">
        <v>255</v>
      </c>
      <c r="E518" s="39" t="s">
        <v>56</v>
      </c>
      <c r="F518" s="130">
        <v>7.3000000000000007</v>
      </c>
      <c r="G518" s="44"/>
      <c r="H518" s="144">
        <f t="shared" ref="H518:H520" si="25">F518*ROUND(G518,2)</f>
        <v>0</v>
      </c>
    </row>
    <row r="519" spans="2:8" ht="75">
      <c r="C519" s="39" t="s">
        <v>256</v>
      </c>
      <c r="D519" s="40" t="s">
        <v>257</v>
      </c>
      <c r="E519" s="39" t="s">
        <v>56</v>
      </c>
      <c r="F519" s="130">
        <v>10</v>
      </c>
      <c r="G519" s="44"/>
      <c r="H519" s="144">
        <f t="shared" si="25"/>
        <v>0</v>
      </c>
    </row>
    <row r="520" spans="2:8" ht="60">
      <c r="C520" s="37" t="s">
        <v>258</v>
      </c>
      <c r="D520" s="38" t="s">
        <v>259</v>
      </c>
      <c r="E520" s="37" t="s">
        <v>56</v>
      </c>
      <c r="F520" s="131">
        <v>11</v>
      </c>
      <c r="G520" s="44"/>
      <c r="H520" s="144">
        <f t="shared" si="25"/>
        <v>0</v>
      </c>
    </row>
    <row r="521" spans="2:8">
      <c r="G521" s="147" t="s">
        <v>1</v>
      </c>
      <c r="H521" s="147">
        <f>SUM(H518:H520)</f>
        <v>0</v>
      </c>
    </row>
    <row r="522" spans="2:8">
      <c r="G522" s="147" t="s">
        <v>2</v>
      </c>
      <c r="H522" s="147">
        <f>H521*0.22</f>
        <v>0</v>
      </c>
    </row>
    <row r="523" spans="2:8">
      <c r="G523" s="147" t="s">
        <v>3</v>
      </c>
      <c r="H523" s="147">
        <f>H521+H522</f>
        <v>0</v>
      </c>
    </row>
    <row r="524" spans="2:8">
      <c r="B524" s="30" t="s">
        <v>394</v>
      </c>
      <c r="G524" s="51"/>
      <c r="H524" s="148"/>
    </row>
    <row r="525" spans="2:8" ht="60">
      <c r="C525" s="37" t="s">
        <v>261</v>
      </c>
      <c r="D525" s="38" t="s">
        <v>262</v>
      </c>
      <c r="E525" s="37" t="s">
        <v>37</v>
      </c>
      <c r="F525" s="131">
        <v>3.5</v>
      </c>
      <c r="G525" s="44"/>
      <c r="H525" s="144">
        <f>F525*ROUND(G525,2)</f>
        <v>0</v>
      </c>
    </row>
    <row r="526" spans="2:8">
      <c r="G526" s="147" t="s">
        <v>1</v>
      </c>
      <c r="H526" s="147">
        <f>SUM(H525:H525)</f>
        <v>0</v>
      </c>
    </row>
    <row r="527" spans="2:8">
      <c r="G527" s="147" t="s">
        <v>2</v>
      </c>
      <c r="H527" s="147">
        <f>H526*0.22</f>
        <v>0</v>
      </c>
    </row>
    <row r="528" spans="2:8">
      <c r="G528" s="147" t="s">
        <v>3</v>
      </c>
      <c r="H528" s="147">
        <f>H526+H527</f>
        <v>0</v>
      </c>
    </row>
    <row r="529" spans="2:12" ht="15.75" thickBot="1">
      <c r="B529" s="55" t="s">
        <v>395</v>
      </c>
      <c r="C529" s="55"/>
      <c r="G529" s="51"/>
      <c r="H529" s="148"/>
    </row>
    <row r="530" spans="2:12" ht="15.75" thickBot="1">
      <c r="B530" s="30" t="s">
        <v>396</v>
      </c>
      <c r="G530" s="51"/>
      <c r="H530" s="148"/>
      <c r="I530" s="498" t="s">
        <v>739</v>
      </c>
      <c r="J530" s="501">
        <f>H533+H538+H545+H550+H556+H562+H570+H575+H583+H588+H593+H598</f>
        <v>0</v>
      </c>
      <c r="K530" s="82"/>
      <c r="L530" s="82"/>
    </row>
    <row r="531" spans="2:12">
      <c r="B531" s="30" t="s">
        <v>397</v>
      </c>
      <c r="G531" s="51"/>
      <c r="H531" s="148"/>
      <c r="J531" s="265"/>
    </row>
    <row r="532" spans="2:12" ht="45">
      <c r="C532" s="37" t="s">
        <v>398</v>
      </c>
      <c r="D532" s="38" t="s">
        <v>399</v>
      </c>
      <c r="E532" s="37" t="s">
        <v>20</v>
      </c>
      <c r="F532" s="131">
        <v>1</v>
      </c>
      <c r="G532" s="44"/>
      <c r="H532" s="144">
        <f>F532*ROUND(G532,2)</f>
        <v>0</v>
      </c>
    </row>
    <row r="533" spans="2:12">
      <c r="G533" s="147" t="s">
        <v>1</v>
      </c>
      <c r="H533" s="147">
        <f>SUM(H532:H532)</f>
        <v>0</v>
      </c>
    </row>
    <row r="534" spans="2:12">
      <c r="G534" s="147" t="s">
        <v>2</v>
      </c>
      <c r="H534" s="147">
        <f>H533*0.22</f>
        <v>0</v>
      </c>
    </row>
    <row r="535" spans="2:12">
      <c r="G535" s="147" t="s">
        <v>3</v>
      </c>
      <c r="H535" s="147">
        <f>H533+H534</f>
        <v>0</v>
      </c>
    </row>
    <row r="536" spans="2:12">
      <c r="B536" s="30" t="s">
        <v>400</v>
      </c>
      <c r="G536" s="51"/>
      <c r="H536" s="148"/>
    </row>
    <row r="537" spans="2:12" ht="60">
      <c r="C537" s="37" t="s">
        <v>267</v>
      </c>
      <c r="D537" s="38" t="s">
        <v>268</v>
      </c>
      <c r="E537" s="37" t="s">
        <v>56</v>
      </c>
      <c r="F537" s="131">
        <v>70</v>
      </c>
      <c r="G537" s="44"/>
      <c r="H537" s="149">
        <f>F537*ROUND(G537,2)</f>
        <v>0</v>
      </c>
      <c r="I537" s="500" t="s">
        <v>712</v>
      </c>
    </row>
    <row r="538" spans="2:12">
      <c r="G538" s="147" t="s">
        <v>1</v>
      </c>
      <c r="H538" s="147">
        <f>SUM(H537:H537)</f>
        <v>0</v>
      </c>
    </row>
    <row r="539" spans="2:12">
      <c r="G539" s="147" t="s">
        <v>2</v>
      </c>
      <c r="H539" s="147">
        <f>H538*0.22</f>
        <v>0</v>
      </c>
    </row>
    <row r="540" spans="2:12">
      <c r="G540" s="147" t="s">
        <v>3</v>
      </c>
      <c r="H540" s="147">
        <f>H538+H539</f>
        <v>0</v>
      </c>
    </row>
    <row r="541" spans="2:12">
      <c r="B541" s="30" t="s">
        <v>401</v>
      </c>
      <c r="G541" s="51"/>
      <c r="H541" s="148"/>
    </row>
    <row r="542" spans="2:12">
      <c r="B542" s="30" t="s">
        <v>402</v>
      </c>
      <c r="G542" s="51"/>
      <c r="H542" s="148"/>
    </row>
    <row r="543" spans="2:12" ht="60">
      <c r="C543" s="39" t="s">
        <v>234</v>
      </c>
      <c r="D543" s="40" t="s">
        <v>235</v>
      </c>
      <c r="E543" s="39" t="s">
        <v>56</v>
      </c>
      <c r="F543" s="130">
        <v>450</v>
      </c>
      <c r="G543" s="44"/>
      <c r="H543" s="149">
        <f>F543*ROUND(G543,2)</f>
        <v>0</v>
      </c>
      <c r="I543" s="500" t="s">
        <v>712</v>
      </c>
    </row>
    <row r="544" spans="2:12" ht="30">
      <c r="C544" s="37" t="s">
        <v>54</v>
      </c>
      <c r="D544" s="38" t="s">
        <v>55</v>
      </c>
      <c r="E544" s="37" t="s">
        <v>56</v>
      </c>
      <c r="F544" s="131">
        <v>5</v>
      </c>
      <c r="G544" s="44"/>
      <c r="H544" s="144">
        <f>F544*G544</f>
        <v>0</v>
      </c>
    </row>
    <row r="545" spans="2:8">
      <c r="G545" s="147" t="s">
        <v>1</v>
      </c>
      <c r="H545" s="147">
        <f>SUM(H543:H544)</f>
        <v>0</v>
      </c>
    </row>
    <row r="546" spans="2:8">
      <c r="G546" s="147" t="s">
        <v>2</v>
      </c>
      <c r="H546" s="147">
        <f>H545*0.22</f>
        <v>0</v>
      </c>
    </row>
    <row r="547" spans="2:8">
      <c r="G547" s="147" t="s">
        <v>3</v>
      </c>
      <c r="H547" s="147">
        <f>H545+H546</f>
        <v>0</v>
      </c>
    </row>
    <row r="548" spans="2:8">
      <c r="B548" s="30" t="s">
        <v>403</v>
      </c>
      <c r="G548" s="51"/>
      <c r="H548" s="148"/>
    </row>
    <row r="549" spans="2:8" ht="30">
      <c r="C549" s="37" t="s">
        <v>236</v>
      </c>
      <c r="D549" s="38" t="s">
        <v>237</v>
      </c>
      <c r="E549" s="37" t="s">
        <v>24</v>
      </c>
      <c r="F549" s="131">
        <v>100</v>
      </c>
      <c r="G549" s="44"/>
      <c r="H549" s="144">
        <f>F549*ROUND(G549,2)</f>
        <v>0</v>
      </c>
    </row>
    <row r="550" spans="2:8">
      <c r="G550" s="147" t="s">
        <v>1</v>
      </c>
      <c r="H550" s="147">
        <f>SUM(H549:H549)</f>
        <v>0</v>
      </c>
    </row>
    <row r="551" spans="2:8">
      <c r="G551" s="147" t="s">
        <v>2</v>
      </c>
      <c r="H551" s="147">
        <f>H550*0.22</f>
        <v>0</v>
      </c>
    </row>
    <row r="552" spans="2:8">
      <c r="G552" s="147" t="s">
        <v>3</v>
      </c>
      <c r="H552" s="147">
        <f>H550+H551</f>
        <v>0</v>
      </c>
    </row>
    <row r="553" spans="2:8">
      <c r="B553" s="30" t="s">
        <v>404</v>
      </c>
      <c r="G553" s="51"/>
      <c r="H553" s="148"/>
    </row>
    <row r="554" spans="2:8" ht="30">
      <c r="C554" s="39" t="s">
        <v>201</v>
      </c>
      <c r="D554" s="40" t="s">
        <v>238</v>
      </c>
      <c r="E554" s="39" t="s">
        <v>56</v>
      </c>
      <c r="F554" s="130">
        <v>350</v>
      </c>
      <c r="G554" s="44"/>
      <c r="H554" s="144">
        <f t="shared" ref="H554:H555" si="26">F554*ROUND(G554,2)</f>
        <v>0</v>
      </c>
    </row>
    <row r="555" spans="2:8" ht="30">
      <c r="C555" s="37" t="s">
        <v>239</v>
      </c>
      <c r="D555" s="38" t="s">
        <v>240</v>
      </c>
      <c r="E555" s="37" t="s">
        <v>56</v>
      </c>
      <c r="F555" s="131">
        <v>55</v>
      </c>
      <c r="G555" s="44"/>
      <c r="H555" s="144">
        <f t="shared" si="26"/>
        <v>0</v>
      </c>
    </row>
    <row r="556" spans="2:8">
      <c r="G556" s="147" t="s">
        <v>1</v>
      </c>
      <c r="H556" s="147">
        <f>SUM(H554:H555)</f>
        <v>0</v>
      </c>
    </row>
    <row r="557" spans="2:8">
      <c r="G557" s="147" t="s">
        <v>2</v>
      </c>
      <c r="H557" s="147">
        <f>H556*0.22</f>
        <v>0</v>
      </c>
    </row>
    <row r="558" spans="2:8">
      <c r="G558" s="147" t="s">
        <v>3</v>
      </c>
      <c r="H558" s="147">
        <f>H556+H557</f>
        <v>0</v>
      </c>
    </row>
    <row r="559" spans="2:8">
      <c r="B559" s="30" t="s">
        <v>405</v>
      </c>
      <c r="G559" s="51"/>
      <c r="H559" s="148"/>
    </row>
    <row r="560" spans="2:8">
      <c r="B560" s="30" t="s">
        <v>406</v>
      </c>
      <c r="G560" s="51"/>
      <c r="H560" s="148"/>
    </row>
    <row r="561" spans="2:15" ht="90">
      <c r="C561" s="37" t="s">
        <v>243</v>
      </c>
      <c r="D561" s="38" t="s">
        <v>244</v>
      </c>
      <c r="E561" s="37" t="s">
        <v>37</v>
      </c>
      <c r="F561" s="131">
        <v>70</v>
      </c>
      <c r="G561" s="44"/>
      <c r="H561" s="144">
        <f>F561*ROUND(G561,2)</f>
        <v>0</v>
      </c>
      <c r="O561" s="52"/>
    </row>
    <row r="562" spans="2:15" ht="15.75" customHeight="1">
      <c r="G562" s="147" t="s">
        <v>1</v>
      </c>
      <c r="H562" s="147">
        <f>SUM(H561:H561)</f>
        <v>0</v>
      </c>
    </row>
    <row r="563" spans="2:15">
      <c r="G563" s="147" t="s">
        <v>2</v>
      </c>
      <c r="H563" s="147">
        <f>H562*0.22</f>
        <v>0</v>
      </c>
    </row>
    <row r="564" spans="2:15">
      <c r="G564" s="147" t="s">
        <v>3</v>
      </c>
      <c r="H564" s="147">
        <f>H562+H563</f>
        <v>0</v>
      </c>
    </row>
    <row r="565" spans="2:15">
      <c r="B565" s="30" t="s">
        <v>407</v>
      </c>
      <c r="G565" s="51"/>
      <c r="H565" s="148"/>
    </row>
    <row r="566" spans="2:15">
      <c r="B566" s="30" t="s">
        <v>408</v>
      </c>
      <c r="G566" s="51"/>
      <c r="H566" s="148"/>
    </row>
    <row r="567" spans="2:15" ht="30">
      <c r="C567" s="39" t="s">
        <v>409</v>
      </c>
      <c r="D567" s="40" t="s">
        <v>410</v>
      </c>
      <c r="E567" s="39" t="s">
        <v>24</v>
      </c>
      <c r="F567" s="130">
        <v>120</v>
      </c>
      <c r="G567" s="44"/>
      <c r="H567" s="144">
        <f t="shared" ref="H567:H569" si="27">F567*ROUND(G567,2)</f>
        <v>0</v>
      </c>
    </row>
    <row r="568" spans="2:15" ht="45">
      <c r="C568" s="39" t="s">
        <v>271</v>
      </c>
      <c r="D568" s="40" t="s">
        <v>272</v>
      </c>
      <c r="E568" s="39" t="s">
        <v>24</v>
      </c>
      <c r="F568" s="130">
        <v>25</v>
      </c>
      <c r="G568" s="44"/>
      <c r="H568" s="144">
        <f t="shared" si="27"/>
        <v>0</v>
      </c>
    </row>
    <row r="569" spans="2:15" ht="30">
      <c r="C569" s="37" t="s">
        <v>411</v>
      </c>
      <c r="D569" s="38" t="s">
        <v>412</v>
      </c>
      <c r="E569" s="37" t="s">
        <v>24</v>
      </c>
      <c r="F569" s="131">
        <v>61</v>
      </c>
      <c r="G569" s="44"/>
      <c r="H569" s="144">
        <f t="shared" si="27"/>
        <v>0</v>
      </c>
    </row>
    <row r="570" spans="2:15">
      <c r="G570" s="147" t="s">
        <v>1</v>
      </c>
      <c r="H570" s="147">
        <f>SUM(H567:H569)</f>
        <v>0</v>
      </c>
    </row>
    <row r="571" spans="2:15">
      <c r="G571" s="147" t="s">
        <v>2</v>
      </c>
      <c r="H571" s="147">
        <f>H570*0.22</f>
        <v>0</v>
      </c>
    </row>
    <row r="572" spans="2:15">
      <c r="G572" s="147" t="s">
        <v>3</v>
      </c>
      <c r="H572" s="147">
        <f>H570+H571</f>
        <v>0</v>
      </c>
    </row>
    <row r="573" spans="2:15">
      <c r="B573" s="30" t="s">
        <v>413</v>
      </c>
      <c r="G573" s="51"/>
      <c r="H573" s="148"/>
    </row>
    <row r="574" spans="2:15" ht="75">
      <c r="C574" s="37" t="s">
        <v>252</v>
      </c>
      <c r="D574" s="38" t="s">
        <v>253</v>
      </c>
      <c r="E574" s="37" t="s">
        <v>212</v>
      </c>
      <c r="F574" s="131">
        <v>3880</v>
      </c>
      <c r="G574" s="44"/>
      <c r="H574" s="144">
        <f>F574*ROUND(G574,2)</f>
        <v>0</v>
      </c>
    </row>
    <row r="575" spans="2:15">
      <c r="G575" s="147" t="s">
        <v>1</v>
      </c>
      <c r="H575" s="147">
        <f>SUM(H574:H574)</f>
        <v>0</v>
      </c>
    </row>
    <row r="576" spans="2:15">
      <c r="G576" s="147" t="s">
        <v>2</v>
      </c>
      <c r="H576" s="147">
        <f>H575*0.22</f>
        <v>0</v>
      </c>
    </row>
    <row r="577" spans="2:8">
      <c r="G577" s="147" t="s">
        <v>3</v>
      </c>
      <c r="H577" s="147">
        <f>H575+H576</f>
        <v>0</v>
      </c>
    </row>
    <row r="578" spans="2:8">
      <c r="B578" s="30" t="s">
        <v>414</v>
      </c>
      <c r="G578" s="44"/>
      <c r="H578" s="148"/>
    </row>
    <row r="579" spans="2:8" ht="60">
      <c r="C579" s="39" t="s">
        <v>214</v>
      </c>
      <c r="D579" s="40" t="s">
        <v>255</v>
      </c>
      <c r="E579" s="39" t="s">
        <v>56</v>
      </c>
      <c r="F579" s="130">
        <v>18</v>
      </c>
      <c r="G579" s="44"/>
      <c r="H579" s="144">
        <f t="shared" ref="H579:H582" si="28">F579*ROUND(G579,2)</f>
        <v>0</v>
      </c>
    </row>
    <row r="580" spans="2:8" ht="90">
      <c r="C580" s="39" t="s">
        <v>275</v>
      </c>
      <c r="D580" s="40" t="s">
        <v>276</v>
      </c>
      <c r="E580" s="39" t="s">
        <v>56</v>
      </c>
      <c r="F580" s="130">
        <v>4.5</v>
      </c>
      <c r="G580" s="44"/>
      <c r="H580" s="144">
        <f t="shared" si="28"/>
        <v>0</v>
      </c>
    </row>
    <row r="581" spans="2:8" ht="75">
      <c r="C581" s="39" t="s">
        <v>256</v>
      </c>
      <c r="D581" s="40" t="s">
        <v>257</v>
      </c>
      <c r="E581" s="39" t="s">
        <v>56</v>
      </c>
      <c r="F581" s="130">
        <v>35.200000000000003</v>
      </c>
      <c r="G581" s="44"/>
      <c r="H581" s="144">
        <f t="shared" si="28"/>
        <v>0</v>
      </c>
    </row>
    <row r="582" spans="2:8" ht="60">
      <c r="C582" s="37" t="s">
        <v>258</v>
      </c>
      <c r="D582" s="38" t="s">
        <v>259</v>
      </c>
      <c r="E582" s="37" t="s">
        <v>56</v>
      </c>
      <c r="F582" s="131">
        <v>20</v>
      </c>
      <c r="G582" s="44"/>
      <c r="H582" s="144">
        <f t="shared" si="28"/>
        <v>0</v>
      </c>
    </row>
    <row r="583" spans="2:8" s="52" customFormat="1" ht="15.75" customHeight="1">
      <c r="B583" s="33"/>
      <c r="C583" s="33"/>
      <c r="D583" s="45"/>
      <c r="E583" s="33"/>
      <c r="F583" s="134"/>
      <c r="G583" s="147" t="s">
        <v>1</v>
      </c>
      <c r="H583" s="147">
        <f>SUM(H579:H582)</f>
        <v>0</v>
      </c>
    </row>
    <row r="584" spans="2:8" s="52" customFormat="1">
      <c r="B584" s="33"/>
      <c r="C584" s="33"/>
      <c r="D584" s="45"/>
      <c r="E584" s="33"/>
      <c r="F584" s="134"/>
      <c r="G584" s="147" t="s">
        <v>2</v>
      </c>
      <c r="H584" s="147">
        <f>H583*0.22</f>
        <v>0</v>
      </c>
    </row>
    <row r="585" spans="2:8" s="52" customFormat="1">
      <c r="B585" s="33"/>
      <c r="C585" s="33"/>
      <c r="D585" s="45"/>
      <c r="E585" s="33"/>
      <c r="F585" s="134"/>
      <c r="G585" s="147" t="s">
        <v>3</v>
      </c>
      <c r="H585" s="147">
        <f>H583+H584</f>
        <v>0</v>
      </c>
    </row>
    <row r="586" spans="2:8">
      <c r="B586" s="30" t="s">
        <v>415</v>
      </c>
      <c r="G586" s="51"/>
      <c r="H586" s="148"/>
    </row>
    <row r="587" spans="2:8" ht="75">
      <c r="C587" s="37" t="s">
        <v>416</v>
      </c>
      <c r="D587" s="38" t="s">
        <v>417</v>
      </c>
      <c r="E587" s="37" t="s">
        <v>56</v>
      </c>
      <c r="F587" s="131">
        <v>30</v>
      </c>
      <c r="G587" s="44"/>
      <c r="H587" s="144">
        <f>F587*ROUND(G587,2)</f>
        <v>0</v>
      </c>
    </row>
    <row r="588" spans="2:8" s="52" customFormat="1">
      <c r="B588" s="33"/>
      <c r="C588" s="33"/>
      <c r="D588" s="45"/>
      <c r="E588" s="33"/>
      <c r="F588" s="134"/>
      <c r="G588" s="147" t="s">
        <v>1</v>
      </c>
      <c r="H588" s="147">
        <f>SUM(H587:H587)</f>
        <v>0</v>
      </c>
    </row>
    <row r="589" spans="2:8" s="52" customFormat="1">
      <c r="B589" s="33"/>
      <c r="C589" s="33"/>
      <c r="D589" s="45"/>
      <c r="E589" s="33"/>
      <c r="F589" s="134"/>
      <c r="G589" s="147" t="s">
        <v>2</v>
      </c>
      <c r="H589" s="147">
        <f>H588*0.22</f>
        <v>0</v>
      </c>
    </row>
    <row r="590" spans="2:8" s="52" customFormat="1">
      <c r="B590" s="33"/>
      <c r="C590" s="33"/>
      <c r="D590" s="45"/>
      <c r="E590" s="33"/>
      <c r="F590" s="134"/>
      <c r="G590" s="147" t="s">
        <v>3</v>
      </c>
      <c r="H590" s="147">
        <f>H588+H589</f>
        <v>0</v>
      </c>
    </row>
    <row r="591" spans="2:8">
      <c r="B591" s="30" t="s">
        <v>418</v>
      </c>
      <c r="G591" s="51"/>
      <c r="H591" s="148"/>
    </row>
    <row r="592" spans="2:8" ht="60">
      <c r="C592" s="37" t="s">
        <v>281</v>
      </c>
      <c r="D592" s="492" t="s">
        <v>282</v>
      </c>
      <c r="E592" s="37" t="s">
        <v>37</v>
      </c>
      <c r="F592" s="131">
        <v>66</v>
      </c>
      <c r="G592" s="44"/>
      <c r="H592" s="144">
        <f>F592*ROUND(G592,2)</f>
        <v>0</v>
      </c>
    </row>
    <row r="593" spans="2:12" s="52" customFormat="1">
      <c r="B593" s="33"/>
      <c r="C593" s="33"/>
      <c r="D593" s="45"/>
      <c r="E593" s="33"/>
      <c r="F593" s="134"/>
      <c r="G593" s="147" t="s">
        <v>1</v>
      </c>
      <c r="H593" s="147">
        <f>SUM(H592:H592)</f>
        <v>0</v>
      </c>
    </row>
    <row r="594" spans="2:12" s="52" customFormat="1">
      <c r="B594" s="33"/>
      <c r="C594" s="33"/>
      <c r="D594" s="45"/>
      <c r="E594" s="33"/>
      <c r="F594" s="134"/>
      <c r="G594" s="147" t="s">
        <v>2</v>
      </c>
      <c r="H594" s="147">
        <f>H593*0.22</f>
        <v>0</v>
      </c>
    </row>
    <row r="595" spans="2:12" s="52" customFormat="1">
      <c r="B595" s="33"/>
      <c r="C595" s="33"/>
      <c r="D595" s="45"/>
      <c r="E595" s="33"/>
      <c r="F595" s="134"/>
      <c r="G595" s="147" t="s">
        <v>3</v>
      </c>
      <c r="H595" s="147">
        <f>H593+H594</f>
        <v>0</v>
      </c>
    </row>
    <row r="596" spans="2:12">
      <c r="B596" s="30" t="s">
        <v>419</v>
      </c>
      <c r="G596" s="148"/>
      <c r="H596" s="148"/>
    </row>
    <row r="597" spans="2:12" ht="60">
      <c r="C597" s="37" t="s">
        <v>261</v>
      </c>
      <c r="D597" s="38" t="s">
        <v>262</v>
      </c>
      <c r="E597" s="37" t="s">
        <v>37</v>
      </c>
      <c r="F597" s="131">
        <v>10</v>
      </c>
      <c r="G597" s="44"/>
      <c r="H597" s="144">
        <f>F597*ROUND(G597,2)</f>
        <v>0</v>
      </c>
    </row>
    <row r="598" spans="2:12" s="52" customFormat="1">
      <c r="B598" s="33"/>
      <c r="C598" s="33"/>
      <c r="D598" s="45"/>
      <c r="E598" s="33"/>
      <c r="F598" s="134"/>
      <c r="G598" s="147" t="s">
        <v>1</v>
      </c>
      <c r="H598" s="147">
        <f>SUM(H597:H597)</f>
        <v>0</v>
      </c>
    </row>
    <row r="599" spans="2:12" s="52" customFormat="1">
      <c r="B599" s="33"/>
      <c r="C599" s="33"/>
      <c r="D599" s="45"/>
      <c r="E599" s="33"/>
      <c r="F599" s="134"/>
      <c r="G599" s="147" t="s">
        <v>2</v>
      </c>
      <c r="H599" s="147">
        <f>H598*0.22</f>
        <v>0</v>
      </c>
    </row>
    <row r="600" spans="2:12" s="52" customFormat="1">
      <c r="B600" s="33"/>
      <c r="C600" s="33"/>
      <c r="D600" s="45"/>
      <c r="E600" s="33"/>
      <c r="F600" s="134"/>
      <c r="G600" s="147" t="s">
        <v>3</v>
      </c>
      <c r="H600" s="147">
        <f>H598+H599</f>
        <v>0</v>
      </c>
    </row>
    <row r="601" spans="2:12" ht="15.75" thickBot="1">
      <c r="B601" s="55" t="s">
        <v>420</v>
      </c>
      <c r="C601" s="55"/>
      <c r="G601" s="51"/>
      <c r="H601" s="148"/>
    </row>
    <row r="602" spans="2:12" ht="15.75" thickBot="1">
      <c r="B602" s="30" t="s">
        <v>421</v>
      </c>
      <c r="G602" s="51"/>
      <c r="H602" s="148"/>
      <c r="I602" s="498" t="s">
        <v>740</v>
      </c>
      <c r="J602" s="501">
        <f>H605+H610+H617+H622+H627+H634+H639+H646</f>
        <v>0</v>
      </c>
      <c r="K602" s="82"/>
      <c r="L602" s="82"/>
    </row>
    <row r="603" spans="2:12">
      <c r="B603" s="30" t="s">
        <v>422</v>
      </c>
      <c r="G603" s="51"/>
      <c r="H603" s="148"/>
      <c r="J603" s="265"/>
    </row>
    <row r="604" spans="2:12" ht="30">
      <c r="C604" s="37" t="s">
        <v>189</v>
      </c>
      <c r="D604" s="38" t="s">
        <v>190</v>
      </c>
      <c r="E604" s="37" t="s">
        <v>20</v>
      </c>
      <c r="F604" s="131">
        <v>1</v>
      </c>
      <c r="G604" s="44"/>
      <c r="H604" s="144">
        <f>F604*ROUND(G604,2)</f>
        <v>0</v>
      </c>
      <c r="J604" s="265"/>
    </row>
    <row r="605" spans="2:12" s="52" customFormat="1">
      <c r="B605" s="33"/>
      <c r="C605" s="33"/>
      <c r="D605" s="45"/>
      <c r="E605" s="33"/>
      <c r="F605" s="134"/>
      <c r="G605" s="147" t="s">
        <v>1</v>
      </c>
      <c r="H605" s="147">
        <f>SUM(H604:H604)</f>
        <v>0</v>
      </c>
    </row>
    <row r="606" spans="2:12" s="52" customFormat="1">
      <c r="B606" s="33"/>
      <c r="C606" s="33"/>
      <c r="D606" s="45"/>
      <c r="E606" s="33"/>
      <c r="F606" s="134"/>
      <c r="G606" s="147" t="s">
        <v>2</v>
      </c>
      <c r="H606" s="147">
        <f>H605*0.22</f>
        <v>0</v>
      </c>
    </row>
    <row r="607" spans="2:12" s="52" customFormat="1">
      <c r="B607" s="33"/>
      <c r="C607" s="33"/>
      <c r="D607" s="45"/>
      <c r="E607" s="33"/>
      <c r="F607" s="134"/>
      <c r="G607" s="147" t="s">
        <v>3</v>
      </c>
      <c r="H607" s="147">
        <f>H605+H606</f>
        <v>0</v>
      </c>
    </row>
    <row r="608" spans="2:12">
      <c r="B608" s="30" t="s">
        <v>423</v>
      </c>
      <c r="G608" s="51"/>
      <c r="H608" s="148"/>
    </row>
    <row r="609" spans="2:9" ht="45">
      <c r="C609" s="37" t="s">
        <v>424</v>
      </c>
      <c r="D609" s="38" t="s">
        <v>425</v>
      </c>
      <c r="E609" s="37" t="s">
        <v>24</v>
      </c>
      <c r="F609" s="131">
        <v>15</v>
      </c>
      <c r="G609" s="44"/>
      <c r="H609" s="144">
        <f>F609*ROUND(G609,2)</f>
        <v>0</v>
      </c>
    </row>
    <row r="610" spans="2:9" s="52" customFormat="1">
      <c r="B610" s="33"/>
      <c r="C610" s="33"/>
      <c r="D610" s="45"/>
      <c r="E610" s="33"/>
      <c r="F610" s="134"/>
      <c r="G610" s="147" t="s">
        <v>1</v>
      </c>
      <c r="H610" s="147">
        <f>SUM(H609:H609)</f>
        <v>0</v>
      </c>
    </row>
    <row r="611" spans="2:9" s="52" customFormat="1">
      <c r="B611" s="33"/>
      <c r="C611" s="33"/>
      <c r="D611" s="45"/>
      <c r="E611" s="33"/>
      <c r="F611" s="134"/>
      <c r="G611" s="147" t="s">
        <v>2</v>
      </c>
      <c r="H611" s="147">
        <f>H610*0.22</f>
        <v>0</v>
      </c>
    </row>
    <row r="612" spans="2:9" s="52" customFormat="1">
      <c r="B612" s="33"/>
      <c r="C612" s="33"/>
      <c r="D612" s="45"/>
      <c r="E612" s="33"/>
      <c r="F612" s="134"/>
      <c r="G612" s="147" t="s">
        <v>3</v>
      </c>
      <c r="H612" s="147">
        <f>H610+H611</f>
        <v>0</v>
      </c>
    </row>
    <row r="613" spans="2:9">
      <c r="B613" s="30" t="s">
        <v>426</v>
      </c>
      <c r="G613" s="51"/>
      <c r="H613" s="148"/>
    </row>
    <row r="614" spans="2:9">
      <c r="B614" s="30" t="s">
        <v>427</v>
      </c>
      <c r="G614" s="51"/>
      <c r="H614" s="148"/>
    </row>
    <row r="615" spans="2:9" ht="60">
      <c r="C615" s="39" t="s">
        <v>234</v>
      </c>
      <c r="D615" s="40" t="s">
        <v>235</v>
      </c>
      <c r="E615" s="39" t="s">
        <v>56</v>
      </c>
      <c r="F615" s="130">
        <v>40</v>
      </c>
      <c r="G615" s="44"/>
      <c r="H615" s="149">
        <f>F615*ROUND(G615,2)</f>
        <v>0</v>
      </c>
      <c r="I615" s="500" t="s">
        <v>712</v>
      </c>
    </row>
    <row r="616" spans="2:9" ht="30">
      <c r="C616" s="37" t="s">
        <v>54</v>
      </c>
      <c r="D616" s="38" t="s">
        <v>55</v>
      </c>
      <c r="E616" s="37" t="s">
        <v>56</v>
      </c>
      <c r="F616" s="131">
        <v>2</v>
      </c>
      <c r="G616" s="44"/>
      <c r="H616" s="144">
        <f>F616*ROUND(G616,2)</f>
        <v>0</v>
      </c>
    </row>
    <row r="617" spans="2:9" s="52" customFormat="1">
      <c r="B617" s="33"/>
      <c r="C617" s="33"/>
      <c r="D617" s="45"/>
      <c r="E617" s="33"/>
      <c r="F617" s="134"/>
      <c r="G617" s="147" t="s">
        <v>1</v>
      </c>
      <c r="H617" s="147">
        <f>SUM(H615:H616)</f>
        <v>0</v>
      </c>
    </row>
    <row r="618" spans="2:9" s="52" customFormat="1">
      <c r="B618" s="33"/>
      <c r="C618" s="33"/>
      <c r="D618" s="45"/>
      <c r="E618" s="33"/>
      <c r="F618" s="134"/>
      <c r="G618" s="147" t="s">
        <v>2</v>
      </c>
      <c r="H618" s="147">
        <f>H617*0.22</f>
        <v>0</v>
      </c>
    </row>
    <row r="619" spans="2:9" s="52" customFormat="1">
      <c r="B619" s="33"/>
      <c r="C619" s="33"/>
      <c r="D619" s="45"/>
      <c r="E619" s="33"/>
      <c r="F619" s="134"/>
      <c r="G619" s="147" t="s">
        <v>3</v>
      </c>
      <c r="H619" s="147">
        <f>H617+H618</f>
        <v>0</v>
      </c>
    </row>
    <row r="620" spans="2:9">
      <c r="B620" s="30" t="s">
        <v>428</v>
      </c>
      <c r="G620" s="51"/>
      <c r="H620" s="148"/>
    </row>
    <row r="621" spans="2:9" ht="30">
      <c r="C621" s="37" t="s">
        <v>236</v>
      </c>
      <c r="D621" s="38" t="s">
        <v>237</v>
      </c>
      <c r="E621" s="37" t="s">
        <v>24</v>
      </c>
      <c r="F621" s="131">
        <v>45</v>
      </c>
      <c r="G621" s="44"/>
      <c r="H621" s="144">
        <f>F621*ROUND(G621,2)</f>
        <v>0</v>
      </c>
    </row>
    <row r="622" spans="2:9" s="52" customFormat="1">
      <c r="B622" s="33"/>
      <c r="C622" s="33"/>
      <c r="D622" s="45"/>
      <c r="E622" s="33"/>
      <c r="F622" s="134"/>
      <c r="G622" s="147" t="s">
        <v>1</v>
      </c>
      <c r="H622" s="147">
        <f>SUM(H621:H621)</f>
        <v>0</v>
      </c>
    </row>
    <row r="623" spans="2:9" s="52" customFormat="1">
      <c r="B623" s="33"/>
      <c r="C623" s="33"/>
      <c r="D623" s="45"/>
      <c r="E623" s="33"/>
      <c r="F623" s="134"/>
      <c r="G623" s="147" t="s">
        <v>2</v>
      </c>
      <c r="H623" s="147">
        <f>H622*0.22</f>
        <v>0</v>
      </c>
    </row>
    <row r="624" spans="2:9" s="52" customFormat="1">
      <c r="B624" s="33"/>
      <c r="C624" s="33"/>
      <c r="D624" s="45"/>
      <c r="E624" s="33"/>
      <c r="F624" s="134"/>
      <c r="G624" s="147" t="s">
        <v>3</v>
      </c>
      <c r="H624" s="147">
        <f>H622+H623</f>
        <v>0</v>
      </c>
    </row>
    <row r="625" spans="2:8">
      <c r="B625" s="30" t="s">
        <v>429</v>
      </c>
      <c r="G625" s="51"/>
      <c r="H625" s="148"/>
    </row>
    <row r="626" spans="2:8" ht="30">
      <c r="C626" s="37" t="s">
        <v>201</v>
      </c>
      <c r="D626" s="38" t="s">
        <v>238</v>
      </c>
      <c r="E626" s="37" t="s">
        <v>56</v>
      </c>
      <c r="F626" s="131">
        <v>15</v>
      </c>
      <c r="G626" s="44"/>
      <c r="H626" s="144">
        <f>F626*ROUND(G626,2)</f>
        <v>0</v>
      </c>
    </row>
    <row r="627" spans="2:8" s="52" customFormat="1">
      <c r="B627" s="33"/>
      <c r="C627" s="33"/>
      <c r="D627" s="45"/>
      <c r="E627" s="33"/>
      <c r="F627" s="134"/>
      <c r="G627" s="147" t="s">
        <v>1</v>
      </c>
      <c r="H627" s="147">
        <f>SUM(H626:H626)</f>
        <v>0</v>
      </c>
    </row>
    <row r="628" spans="2:8" s="52" customFormat="1">
      <c r="B628" s="33"/>
      <c r="C628" s="33"/>
      <c r="D628" s="45"/>
      <c r="E628" s="33"/>
      <c r="F628" s="134"/>
      <c r="G628" s="147" t="s">
        <v>2</v>
      </c>
      <c r="H628" s="147">
        <f>H627*0.22</f>
        <v>0</v>
      </c>
    </row>
    <row r="629" spans="2:8" s="52" customFormat="1">
      <c r="B629" s="33"/>
      <c r="C629" s="33"/>
      <c r="D629" s="45"/>
      <c r="E629" s="33"/>
      <c r="F629" s="134"/>
      <c r="G629" s="147" t="s">
        <v>3</v>
      </c>
      <c r="H629" s="147">
        <f>H627+H628</f>
        <v>0</v>
      </c>
    </row>
    <row r="630" spans="2:8">
      <c r="B630" s="30" t="s">
        <v>430</v>
      </c>
      <c r="G630" s="51"/>
      <c r="H630" s="148"/>
    </row>
    <row r="631" spans="2:8">
      <c r="B631" s="30" t="s">
        <v>431</v>
      </c>
      <c r="G631" s="51"/>
      <c r="H631" s="148"/>
    </row>
    <row r="632" spans="2:8" ht="30">
      <c r="C632" s="39" t="s">
        <v>249</v>
      </c>
      <c r="D632" s="40" t="s">
        <v>250</v>
      </c>
      <c r="E632" s="39" t="s">
        <v>24</v>
      </c>
      <c r="F632" s="130">
        <v>78</v>
      </c>
      <c r="G632" s="44"/>
      <c r="H632" s="144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31">
        <v>15</v>
      </c>
      <c r="G633" s="44"/>
      <c r="H633" s="144">
        <f t="shared" si="29"/>
        <v>0</v>
      </c>
    </row>
    <row r="634" spans="2:8" s="52" customFormat="1">
      <c r="B634" s="33"/>
      <c r="C634" s="33"/>
      <c r="D634" s="45"/>
      <c r="E634" s="33"/>
      <c r="F634" s="134"/>
      <c r="G634" s="147" t="s">
        <v>1</v>
      </c>
      <c r="H634" s="147">
        <f>SUM(H632:H633)</f>
        <v>0</v>
      </c>
    </row>
    <row r="635" spans="2:8" s="52" customFormat="1">
      <c r="B635" s="33"/>
      <c r="C635" s="33"/>
      <c r="D635" s="45"/>
      <c r="E635" s="33"/>
      <c r="F635" s="134"/>
      <c r="G635" s="147" t="s">
        <v>2</v>
      </c>
      <c r="H635" s="147">
        <f>H634*0.22</f>
        <v>0</v>
      </c>
    </row>
    <row r="636" spans="2:8" s="52" customFormat="1">
      <c r="B636" s="33"/>
      <c r="C636" s="33"/>
      <c r="D636" s="45"/>
      <c r="E636" s="33"/>
      <c r="F636" s="134"/>
      <c r="G636" s="147" t="s">
        <v>3</v>
      </c>
      <c r="H636" s="147">
        <f>H634+H635</f>
        <v>0</v>
      </c>
    </row>
    <row r="637" spans="2:8">
      <c r="B637" s="30" t="s">
        <v>432</v>
      </c>
      <c r="G637" s="51"/>
      <c r="H637" s="148"/>
    </row>
    <row r="638" spans="2:8" ht="75">
      <c r="C638" s="37" t="s">
        <v>252</v>
      </c>
      <c r="D638" s="38" t="s">
        <v>253</v>
      </c>
      <c r="E638" s="37" t="s">
        <v>212</v>
      </c>
      <c r="F638" s="131">
        <v>1250</v>
      </c>
      <c r="G638" s="44"/>
      <c r="H638" s="144">
        <f>F638*ROUND(G638,2)</f>
        <v>0</v>
      </c>
    </row>
    <row r="639" spans="2:8" s="52" customFormat="1">
      <c r="B639" s="33"/>
      <c r="C639" s="33"/>
      <c r="D639" s="45"/>
      <c r="E639" s="33"/>
      <c r="F639" s="134"/>
      <c r="G639" s="147" t="s">
        <v>1</v>
      </c>
      <c r="H639" s="147">
        <f>SUM(H638:H638)</f>
        <v>0</v>
      </c>
    </row>
    <row r="640" spans="2:8" s="52" customFormat="1">
      <c r="B640" s="33"/>
      <c r="C640" s="33"/>
      <c r="D640" s="45"/>
      <c r="E640" s="33"/>
      <c r="F640" s="134"/>
      <c r="G640" s="147" t="s">
        <v>2</v>
      </c>
      <c r="H640" s="147">
        <f>H639*0.22</f>
        <v>0</v>
      </c>
    </row>
    <row r="641" spans="2:12" s="52" customFormat="1">
      <c r="B641" s="33"/>
      <c r="C641" s="33"/>
      <c r="D641" s="45"/>
      <c r="E641" s="33"/>
      <c r="F641" s="134"/>
      <c r="G641" s="147" t="s">
        <v>3</v>
      </c>
      <c r="H641" s="147">
        <f>H639+H640</f>
        <v>0</v>
      </c>
    </row>
    <row r="642" spans="2:12">
      <c r="B642" s="30" t="s">
        <v>433</v>
      </c>
      <c r="G642" s="51"/>
      <c r="H642" s="148"/>
    </row>
    <row r="643" spans="2:12" ht="60">
      <c r="C643" s="39" t="s">
        <v>214</v>
      </c>
      <c r="D643" s="40" t="s">
        <v>255</v>
      </c>
      <c r="E643" s="39" t="s">
        <v>56</v>
      </c>
      <c r="F643" s="130">
        <v>3</v>
      </c>
      <c r="G643" s="36"/>
      <c r="H643" s="144">
        <f t="shared" ref="H643:H645" si="30">F643*ROUND(G643,2)</f>
        <v>0</v>
      </c>
    </row>
    <row r="644" spans="2:12" ht="75">
      <c r="C644" s="39" t="s">
        <v>256</v>
      </c>
      <c r="D644" s="40" t="s">
        <v>257</v>
      </c>
      <c r="E644" s="39" t="s">
        <v>56</v>
      </c>
      <c r="F644" s="130">
        <v>4.8</v>
      </c>
      <c r="G644" s="44"/>
      <c r="H644" s="144">
        <f t="shared" si="30"/>
        <v>0</v>
      </c>
    </row>
    <row r="645" spans="2:12" ht="60">
      <c r="C645" s="37" t="s">
        <v>258</v>
      </c>
      <c r="D645" s="38" t="s">
        <v>259</v>
      </c>
      <c r="E645" s="37" t="s">
        <v>56</v>
      </c>
      <c r="F645" s="131">
        <v>7.6000000000000005</v>
      </c>
      <c r="G645" s="44"/>
      <c r="H645" s="144">
        <f t="shared" si="30"/>
        <v>0</v>
      </c>
    </row>
    <row r="646" spans="2:12" s="52" customFormat="1">
      <c r="B646" s="33"/>
      <c r="C646" s="33"/>
      <c r="D646" s="45"/>
      <c r="E646" s="33"/>
      <c r="F646" s="134"/>
      <c r="G646" s="147" t="s">
        <v>1</v>
      </c>
      <c r="H646" s="147">
        <f>SUM(H643:H645)</f>
        <v>0</v>
      </c>
    </row>
    <row r="647" spans="2:12" s="52" customFormat="1">
      <c r="B647" s="33"/>
      <c r="C647" s="33"/>
      <c r="D647" s="45"/>
      <c r="E647" s="33"/>
      <c r="F647" s="134"/>
      <c r="G647" s="147" t="s">
        <v>2</v>
      </c>
      <c r="H647" s="147">
        <f>H646*0.22</f>
        <v>0</v>
      </c>
    </row>
    <row r="648" spans="2:12" s="52" customFormat="1">
      <c r="B648" s="33"/>
      <c r="C648" s="33"/>
      <c r="D648" s="45"/>
      <c r="E648" s="33"/>
      <c r="F648" s="134"/>
      <c r="G648" s="147" t="s">
        <v>3</v>
      </c>
      <c r="H648" s="147">
        <f>H646+H647</f>
        <v>0</v>
      </c>
    </row>
    <row r="649" spans="2:12" ht="15.75" thickBot="1">
      <c r="B649" s="55" t="s">
        <v>434</v>
      </c>
      <c r="C649" s="54"/>
      <c r="G649" s="51"/>
      <c r="H649" s="148"/>
    </row>
    <row r="650" spans="2:12" ht="15.75" thickBot="1">
      <c r="B650" s="30" t="s">
        <v>435</v>
      </c>
      <c r="G650" s="51"/>
      <c r="H650" s="148"/>
      <c r="I650" s="498" t="s">
        <v>741</v>
      </c>
      <c r="J650" s="501">
        <f>H653+H659+H666+H671+H677+H684+H692+H697+H705+H710+H715</f>
        <v>0</v>
      </c>
      <c r="K650" s="82"/>
      <c r="L650" s="82"/>
    </row>
    <row r="651" spans="2:12">
      <c r="B651" s="30" t="s">
        <v>436</v>
      </c>
      <c r="G651" s="51"/>
      <c r="H651" s="148"/>
      <c r="J651" s="265"/>
    </row>
    <row r="652" spans="2:12" ht="30">
      <c r="C652" s="37" t="s">
        <v>189</v>
      </c>
      <c r="D652" s="38" t="s">
        <v>190</v>
      </c>
      <c r="E652" s="37" t="s">
        <v>20</v>
      </c>
      <c r="F652" s="131">
        <v>1</v>
      </c>
      <c r="G652" s="44"/>
      <c r="H652" s="144">
        <f>F652*ROUND(G652,2)</f>
        <v>0</v>
      </c>
    </row>
    <row r="653" spans="2:12" s="52" customFormat="1" ht="19.5" customHeight="1">
      <c r="B653" s="33"/>
      <c r="C653" s="33"/>
      <c r="D653" s="45"/>
      <c r="E653" s="33"/>
      <c r="F653" s="134"/>
      <c r="G653" s="147" t="s">
        <v>1</v>
      </c>
      <c r="H653" s="147">
        <f>SUM(H652:H652)</f>
        <v>0</v>
      </c>
    </row>
    <row r="654" spans="2:12" s="52" customFormat="1">
      <c r="B654" s="33"/>
      <c r="C654" s="33"/>
      <c r="D654" s="45"/>
      <c r="E654" s="33"/>
      <c r="F654" s="134"/>
      <c r="G654" s="147" t="s">
        <v>2</v>
      </c>
      <c r="H654" s="147">
        <f>H653*0.22</f>
        <v>0</v>
      </c>
    </row>
    <row r="655" spans="2:12" s="52" customFormat="1">
      <c r="B655" s="33"/>
      <c r="C655" s="33"/>
      <c r="D655" s="45"/>
      <c r="E655" s="33"/>
      <c r="F655" s="134"/>
      <c r="G655" s="147" t="s">
        <v>3</v>
      </c>
      <c r="H655" s="147">
        <f>H653+H654</f>
        <v>0</v>
      </c>
    </row>
    <row r="656" spans="2:12">
      <c r="B656" s="30" t="s">
        <v>437</v>
      </c>
      <c r="G656" s="51"/>
      <c r="H656" s="148"/>
    </row>
    <row r="657" spans="2:9" ht="45">
      <c r="C657" s="39" t="s">
        <v>233</v>
      </c>
      <c r="D657" s="40" t="s">
        <v>369</v>
      </c>
      <c r="E657" s="39" t="s">
        <v>37</v>
      </c>
      <c r="F657" s="130">
        <v>35</v>
      </c>
      <c r="G657" s="44"/>
      <c r="H657" s="149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31">
        <v>3</v>
      </c>
      <c r="G658" s="44"/>
      <c r="H658" s="144">
        <f>F658*ROUND(G658,2)</f>
        <v>0</v>
      </c>
    </row>
    <row r="659" spans="2:9" s="52" customFormat="1">
      <c r="B659" s="33"/>
      <c r="C659" s="33"/>
      <c r="D659" s="45"/>
      <c r="E659" s="33"/>
      <c r="F659" s="134"/>
      <c r="G659" s="147" t="s">
        <v>1</v>
      </c>
      <c r="H659" s="147">
        <f>SUM(H657:H658)</f>
        <v>0</v>
      </c>
    </row>
    <row r="660" spans="2:9" s="52" customFormat="1">
      <c r="B660" s="33"/>
      <c r="C660" s="33"/>
      <c r="D660" s="45"/>
      <c r="E660" s="33"/>
      <c r="F660" s="134"/>
      <c r="G660" s="147" t="s">
        <v>2</v>
      </c>
      <c r="H660" s="147">
        <f>H659*0.22</f>
        <v>0</v>
      </c>
    </row>
    <row r="661" spans="2:9" s="52" customFormat="1">
      <c r="B661" s="33"/>
      <c r="C661" s="33"/>
      <c r="D661" s="45"/>
      <c r="E661" s="33"/>
      <c r="F661" s="134"/>
      <c r="G661" s="147" t="s">
        <v>3</v>
      </c>
      <c r="H661" s="147">
        <f>H659+H660</f>
        <v>0</v>
      </c>
    </row>
    <row r="662" spans="2:9">
      <c r="B662" s="30" t="s">
        <v>438</v>
      </c>
      <c r="G662" s="51"/>
      <c r="H662" s="148"/>
    </row>
    <row r="663" spans="2:9">
      <c r="B663" s="30" t="s">
        <v>439</v>
      </c>
      <c r="G663" s="51"/>
      <c r="H663" s="148"/>
    </row>
    <row r="664" spans="2:9" ht="60">
      <c r="C664" s="39" t="s">
        <v>234</v>
      </c>
      <c r="D664" s="40" t="s">
        <v>235</v>
      </c>
      <c r="E664" s="39" t="s">
        <v>56</v>
      </c>
      <c r="F664" s="130">
        <v>72</v>
      </c>
      <c r="G664" s="44"/>
      <c r="H664" s="149">
        <f>F664*ROUND(G664,2)</f>
        <v>0</v>
      </c>
      <c r="I664" s="500" t="s">
        <v>712</v>
      </c>
    </row>
    <row r="665" spans="2:9" ht="30">
      <c r="C665" s="37" t="s">
        <v>54</v>
      </c>
      <c r="D665" s="38" t="s">
        <v>55</v>
      </c>
      <c r="E665" s="37" t="s">
        <v>56</v>
      </c>
      <c r="F665" s="131">
        <v>3</v>
      </c>
      <c r="G665" s="44"/>
      <c r="H665" s="144">
        <f>F665*ROUND(G665,2)</f>
        <v>0</v>
      </c>
    </row>
    <row r="666" spans="2:9" s="52" customFormat="1">
      <c r="B666" s="33"/>
      <c r="C666" s="33"/>
      <c r="D666" s="45"/>
      <c r="E666" s="33"/>
      <c r="F666" s="134"/>
      <c r="G666" s="147" t="s">
        <v>1</v>
      </c>
      <c r="H666" s="147">
        <f>SUM(H664:H665)</f>
        <v>0</v>
      </c>
    </row>
    <row r="667" spans="2:9" s="52" customFormat="1">
      <c r="B667" s="33"/>
      <c r="C667" s="33"/>
      <c r="D667" s="45"/>
      <c r="E667" s="33"/>
      <c r="F667" s="134"/>
      <c r="G667" s="147" t="s">
        <v>2</v>
      </c>
      <c r="H667" s="147">
        <f>H666*0.22</f>
        <v>0</v>
      </c>
    </row>
    <row r="668" spans="2:9" s="52" customFormat="1">
      <c r="B668" s="33"/>
      <c r="C668" s="33"/>
      <c r="D668" s="45"/>
      <c r="E668" s="33"/>
      <c r="F668" s="134"/>
      <c r="G668" s="147" t="s">
        <v>3</v>
      </c>
      <c r="H668" s="147">
        <f>H666+H667</f>
        <v>0</v>
      </c>
    </row>
    <row r="669" spans="2:9">
      <c r="B669" s="30" t="s">
        <v>440</v>
      </c>
      <c r="G669" s="51"/>
      <c r="H669" s="148"/>
    </row>
    <row r="670" spans="2:9" ht="30">
      <c r="C670" s="37" t="s">
        <v>236</v>
      </c>
      <c r="D670" s="38" t="s">
        <v>237</v>
      </c>
      <c r="E670" s="37" t="s">
        <v>24</v>
      </c>
      <c r="F670" s="131">
        <v>42</v>
      </c>
      <c r="G670" s="44"/>
      <c r="H670" s="144">
        <f>F670*ROUND(G670,2)</f>
        <v>0</v>
      </c>
    </row>
    <row r="671" spans="2:9" s="52" customFormat="1">
      <c r="B671" s="33"/>
      <c r="C671" s="33"/>
      <c r="D671" s="45"/>
      <c r="E671" s="33"/>
      <c r="F671" s="134"/>
      <c r="G671" s="147" t="s">
        <v>1</v>
      </c>
      <c r="H671" s="147">
        <f>SUM(H670:H670)</f>
        <v>0</v>
      </c>
    </row>
    <row r="672" spans="2:9" s="52" customFormat="1">
      <c r="B672" s="33"/>
      <c r="C672" s="33"/>
      <c r="D672" s="45"/>
      <c r="E672" s="33"/>
      <c r="F672" s="134"/>
      <c r="G672" s="147" t="s">
        <v>2</v>
      </c>
      <c r="H672" s="147">
        <f>H671*0.22</f>
        <v>0</v>
      </c>
    </row>
    <row r="673" spans="2:8" s="52" customFormat="1">
      <c r="B673" s="33"/>
      <c r="C673" s="33"/>
      <c r="D673" s="45"/>
      <c r="E673" s="33"/>
      <c r="F673" s="134"/>
      <c r="G673" s="147" t="s">
        <v>3</v>
      </c>
      <c r="H673" s="147">
        <f>H671+H672</f>
        <v>0</v>
      </c>
    </row>
    <row r="674" spans="2:8">
      <c r="B674" s="30" t="s">
        <v>441</v>
      </c>
      <c r="G674" s="51"/>
      <c r="H674" s="148"/>
    </row>
    <row r="675" spans="2:8" ht="30">
      <c r="C675" s="39" t="s">
        <v>201</v>
      </c>
      <c r="D675" s="40" t="s">
        <v>238</v>
      </c>
      <c r="E675" s="39" t="s">
        <v>56</v>
      </c>
      <c r="F675" s="130">
        <v>30</v>
      </c>
      <c r="G675" s="44"/>
      <c r="H675" s="144">
        <f t="shared" ref="H675:H676" si="31">F675*ROUND(G675,2)</f>
        <v>0</v>
      </c>
    </row>
    <row r="676" spans="2:8" ht="30">
      <c r="C676" s="37" t="s">
        <v>239</v>
      </c>
      <c r="D676" s="38" t="s">
        <v>240</v>
      </c>
      <c r="E676" s="37" t="s">
        <v>56</v>
      </c>
      <c r="F676" s="131">
        <v>16</v>
      </c>
      <c r="G676" s="44"/>
      <c r="H676" s="144">
        <f t="shared" si="31"/>
        <v>0</v>
      </c>
    </row>
    <row r="677" spans="2:8" s="52" customFormat="1">
      <c r="B677" s="33"/>
      <c r="C677" s="33"/>
      <c r="D677" s="45"/>
      <c r="E677" s="33"/>
      <c r="F677" s="134"/>
      <c r="G677" s="147" t="s">
        <v>1</v>
      </c>
      <c r="H677" s="147">
        <f>SUM(H675:H676)</f>
        <v>0</v>
      </c>
    </row>
    <row r="678" spans="2:8" s="52" customFormat="1">
      <c r="B678" s="33"/>
      <c r="C678" s="33"/>
      <c r="D678" s="45"/>
      <c r="E678" s="33"/>
      <c r="F678" s="134"/>
      <c r="G678" s="147" t="s">
        <v>2</v>
      </c>
      <c r="H678" s="147">
        <f>H677*0.22</f>
        <v>0</v>
      </c>
    </row>
    <row r="679" spans="2:8" s="52" customFormat="1">
      <c r="B679" s="33"/>
      <c r="C679" s="33"/>
      <c r="D679" s="45"/>
      <c r="E679" s="33"/>
      <c r="F679" s="134"/>
      <c r="G679" s="147" t="s">
        <v>3</v>
      </c>
      <c r="H679" s="147">
        <f>H677+H678</f>
        <v>0</v>
      </c>
    </row>
    <row r="680" spans="2:8">
      <c r="B680" s="30" t="s">
        <v>442</v>
      </c>
      <c r="G680" s="51"/>
      <c r="H680" s="148"/>
    </row>
    <row r="681" spans="2:8">
      <c r="B681" s="30" t="s">
        <v>443</v>
      </c>
      <c r="G681" s="51"/>
      <c r="H681" s="148"/>
    </row>
    <row r="682" spans="2:8" ht="45">
      <c r="C682" s="39" t="s">
        <v>444</v>
      </c>
      <c r="D682" s="40" t="s">
        <v>445</v>
      </c>
      <c r="E682" s="39" t="s">
        <v>20</v>
      </c>
      <c r="F682" s="130">
        <v>18</v>
      </c>
      <c r="G682" s="44"/>
      <c r="H682" s="144">
        <f t="shared" ref="H682:H683" si="32">F682*ROUND(G682,2)</f>
        <v>0</v>
      </c>
    </row>
    <row r="683" spans="2:8" ht="90">
      <c r="C683" s="37" t="s">
        <v>243</v>
      </c>
      <c r="D683" s="38" t="s">
        <v>244</v>
      </c>
      <c r="E683" s="37" t="s">
        <v>37</v>
      </c>
      <c r="F683" s="131">
        <v>35</v>
      </c>
      <c r="G683" s="44"/>
      <c r="H683" s="144">
        <f t="shared" si="32"/>
        <v>0</v>
      </c>
    </row>
    <row r="684" spans="2:8">
      <c r="G684" s="147" t="s">
        <v>1</v>
      </c>
      <c r="H684" s="147">
        <f>SUM(H682:H683)</f>
        <v>0</v>
      </c>
    </row>
    <row r="685" spans="2:8">
      <c r="G685" s="147" t="s">
        <v>2</v>
      </c>
      <c r="H685" s="147">
        <f>H684*0.22</f>
        <v>0</v>
      </c>
    </row>
    <row r="686" spans="2:8">
      <c r="G686" s="147" t="s">
        <v>3</v>
      </c>
      <c r="H686" s="147">
        <f>H684+H685</f>
        <v>0</v>
      </c>
    </row>
    <row r="687" spans="2:8">
      <c r="B687" s="30" t="s">
        <v>446</v>
      </c>
      <c r="G687" s="148"/>
      <c r="H687" s="148"/>
    </row>
    <row r="688" spans="2:8">
      <c r="B688" s="30" t="s">
        <v>447</v>
      </c>
      <c r="G688" s="51"/>
      <c r="H688" s="148"/>
    </row>
    <row r="689" spans="2:8" ht="30">
      <c r="C689" s="39" t="s">
        <v>207</v>
      </c>
      <c r="D689" s="40" t="s">
        <v>208</v>
      </c>
      <c r="E689" s="39" t="s">
        <v>24</v>
      </c>
      <c r="F689" s="130">
        <v>18</v>
      </c>
      <c r="G689" s="44"/>
      <c r="H689" s="144">
        <f t="shared" ref="H689:H691" si="33">F689*ROUND(G689,2)</f>
        <v>0</v>
      </c>
    </row>
    <row r="690" spans="2:8" ht="45">
      <c r="C690" s="39" t="s">
        <v>271</v>
      </c>
      <c r="D690" s="40" t="s">
        <v>272</v>
      </c>
      <c r="E690" s="39" t="s">
        <v>24</v>
      </c>
      <c r="F690" s="130">
        <v>12.5</v>
      </c>
      <c r="G690" s="44"/>
      <c r="H690" s="144">
        <f t="shared" si="33"/>
        <v>0</v>
      </c>
    </row>
    <row r="691" spans="2:8" ht="30">
      <c r="C691" s="37" t="s">
        <v>448</v>
      </c>
      <c r="D691" s="38" t="s">
        <v>449</v>
      </c>
      <c r="E691" s="37" t="s">
        <v>24</v>
      </c>
      <c r="F691" s="131">
        <v>22</v>
      </c>
      <c r="G691" s="44"/>
      <c r="H691" s="144">
        <f t="shared" si="33"/>
        <v>0</v>
      </c>
    </row>
    <row r="692" spans="2:8">
      <c r="G692" s="147" t="s">
        <v>1</v>
      </c>
      <c r="H692" s="147">
        <f>SUM(H689:H691)</f>
        <v>0</v>
      </c>
    </row>
    <row r="693" spans="2:8">
      <c r="G693" s="147" t="s">
        <v>2</v>
      </c>
      <c r="H693" s="147">
        <f>H692*0.22</f>
        <v>0</v>
      </c>
    </row>
    <row r="694" spans="2:8">
      <c r="G694" s="147" t="s">
        <v>3</v>
      </c>
      <c r="H694" s="147">
        <f>H692+H693</f>
        <v>0</v>
      </c>
    </row>
    <row r="695" spans="2:8">
      <c r="B695" s="30" t="s">
        <v>450</v>
      </c>
      <c r="G695" s="51"/>
      <c r="H695" s="148"/>
    </row>
    <row r="696" spans="2:8" ht="75">
      <c r="C696" s="37" t="s">
        <v>252</v>
      </c>
      <c r="D696" s="38" t="s">
        <v>253</v>
      </c>
      <c r="E696" s="37" t="s">
        <v>212</v>
      </c>
      <c r="F696" s="131">
        <v>930</v>
      </c>
      <c r="G696" s="44"/>
      <c r="H696" s="144">
        <f>F696*ROUND(G696,2)</f>
        <v>0</v>
      </c>
    </row>
    <row r="697" spans="2:8">
      <c r="G697" s="147" t="s">
        <v>1</v>
      </c>
      <c r="H697" s="147">
        <f>SUM(H696:H696)</f>
        <v>0</v>
      </c>
    </row>
    <row r="698" spans="2:8">
      <c r="G698" s="147" t="s">
        <v>2</v>
      </c>
      <c r="H698" s="147">
        <f>H697*0.22</f>
        <v>0</v>
      </c>
    </row>
    <row r="699" spans="2:8">
      <c r="G699" s="147" t="s">
        <v>3</v>
      </c>
      <c r="H699" s="147">
        <f>H697+H698</f>
        <v>0</v>
      </c>
    </row>
    <row r="700" spans="2:8">
      <c r="B700" s="30" t="s">
        <v>451</v>
      </c>
      <c r="G700" s="51"/>
      <c r="H700" s="148"/>
    </row>
    <row r="701" spans="2:8" ht="60">
      <c r="C701" s="39" t="s">
        <v>214</v>
      </c>
      <c r="D701" s="40" t="s">
        <v>255</v>
      </c>
      <c r="E701" s="39" t="s">
        <v>56</v>
      </c>
      <c r="F701" s="130">
        <v>3.5</v>
      </c>
      <c r="G701" s="44"/>
      <c r="H701" s="144">
        <f t="shared" ref="H701:H704" si="34">F701*ROUND(G701,2)</f>
        <v>0</v>
      </c>
    </row>
    <row r="702" spans="2:8" ht="90">
      <c r="C702" s="39" t="s">
        <v>275</v>
      </c>
      <c r="D702" s="40" t="s">
        <v>276</v>
      </c>
      <c r="E702" s="39" t="s">
        <v>56</v>
      </c>
      <c r="F702" s="130">
        <v>1.5</v>
      </c>
      <c r="G702" s="44"/>
      <c r="H702" s="144">
        <f t="shared" si="34"/>
        <v>0</v>
      </c>
    </row>
    <row r="703" spans="2:8" ht="75">
      <c r="C703" s="39" t="s">
        <v>256</v>
      </c>
      <c r="D703" s="40" t="s">
        <v>257</v>
      </c>
      <c r="E703" s="39" t="s">
        <v>56</v>
      </c>
      <c r="F703" s="130">
        <v>13</v>
      </c>
      <c r="G703" s="44"/>
      <c r="H703" s="144">
        <f t="shared" si="34"/>
        <v>0</v>
      </c>
    </row>
    <row r="704" spans="2:8" ht="60">
      <c r="C704" s="37" t="s">
        <v>258</v>
      </c>
      <c r="D704" s="38" t="s">
        <v>259</v>
      </c>
      <c r="E704" s="37" t="s">
        <v>56</v>
      </c>
      <c r="F704" s="131">
        <v>3.5</v>
      </c>
      <c r="G704" s="44"/>
      <c r="H704" s="144">
        <f t="shared" si="34"/>
        <v>0</v>
      </c>
    </row>
    <row r="705" spans="2:12">
      <c r="G705" s="147" t="s">
        <v>1</v>
      </c>
      <c r="H705" s="147">
        <f>SUM(H701:H704)</f>
        <v>0</v>
      </c>
    </row>
    <row r="706" spans="2:12">
      <c r="G706" s="147" t="s">
        <v>2</v>
      </c>
      <c r="H706" s="147">
        <f>H705*0.22</f>
        <v>0</v>
      </c>
    </row>
    <row r="707" spans="2:12">
      <c r="G707" s="147" t="s">
        <v>3</v>
      </c>
      <c r="H707" s="147">
        <f>H705+H706</f>
        <v>0</v>
      </c>
    </row>
    <row r="708" spans="2:12">
      <c r="B708" s="30" t="s">
        <v>452</v>
      </c>
      <c r="G708" s="51"/>
      <c r="H708" s="148"/>
    </row>
    <row r="709" spans="2:12" ht="75">
      <c r="C709" s="37" t="s">
        <v>416</v>
      </c>
      <c r="D709" s="38" t="s">
        <v>417</v>
      </c>
      <c r="E709" s="37" t="s">
        <v>56</v>
      </c>
      <c r="F709" s="131">
        <v>4</v>
      </c>
      <c r="G709" s="44"/>
      <c r="H709" s="144">
        <f>F709*ROUND(G709,2)</f>
        <v>0</v>
      </c>
    </row>
    <row r="710" spans="2:12">
      <c r="G710" s="147" t="s">
        <v>1</v>
      </c>
      <c r="H710" s="147">
        <f>SUM(H709:H709)</f>
        <v>0</v>
      </c>
    </row>
    <row r="711" spans="2:12">
      <c r="G711" s="147" t="s">
        <v>2</v>
      </c>
      <c r="H711" s="147">
        <f>H710*0.22</f>
        <v>0</v>
      </c>
    </row>
    <row r="712" spans="2:12">
      <c r="G712" s="147" t="s">
        <v>3</v>
      </c>
      <c r="H712" s="147">
        <f>H710+H711</f>
        <v>0</v>
      </c>
    </row>
    <row r="713" spans="2:12">
      <c r="B713" s="30" t="s">
        <v>453</v>
      </c>
      <c r="G713" s="148"/>
      <c r="H713" s="148"/>
    </row>
    <row r="714" spans="2:12" ht="60">
      <c r="C714" s="37" t="s">
        <v>261</v>
      </c>
      <c r="D714" s="38" t="s">
        <v>262</v>
      </c>
      <c r="E714" s="37" t="s">
        <v>37</v>
      </c>
      <c r="F714" s="131">
        <v>6</v>
      </c>
      <c r="G714" s="44"/>
      <c r="H714" s="144">
        <f>F714*ROUND(G714,2)</f>
        <v>0</v>
      </c>
    </row>
    <row r="715" spans="2:12">
      <c r="G715" s="147" t="s">
        <v>1</v>
      </c>
      <c r="H715" s="147">
        <f>SUM(H714:H714)</f>
        <v>0</v>
      </c>
    </row>
    <row r="716" spans="2:12">
      <c r="G716" s="147" t="s">
        <v>2</v>
      </c>
      <c r="H716" s="147">
        <f>H715*0.22</f>
        <v>0</v>
      </c>
    </row>
    <row r="717" spans="2:12">
      <c r="G717" s="147" t="s">
        <v>3</v>
      </c>
      <c r="H717" s="147">
        <f>H715+H716</f>
        <v>0</v>
      </c>
    </row>
    <row r="718" spans="2:12" ht="15.75" thickBot="1">
      <c r="B718" s="55" t="s">
        <v>454</v>
      </c>
      <c r="C718" s="55"/>
      <c r="G718" s="51"/>
      <c r="H718" s="148"/>
    </row>
    <row r="719" spans="2:12" ht="15.75" thickBot="1">
      <c r="B719" s="30" t="s">
        <v>455</v>
      </c>
      <c r="G719" s="51"/>
      <c r="H719" s="148"/>
      <c r="I719" s="498" t="s">
        <v>742</v>
      </c>
      <c r="J719" s="501">
        <f>H722+H727+H733+H738+H744+H751+H759+H772+H777+H782+H764</f>
        <v>0</v>
      </c>
      <c r="K719" s="82"/>
      <c r="L719" s="82"/>
    </row>
    <row r="720" spans="2:12">
      <c r="B720" s="30" t="s">
        <v>456</v>
      </c>
      <c r="G720" s="51"/>
      <c r="H720" s="148"/>
      <c r="J720" s="265"/>
    </row>
    <row r="721" spans="2:9" ht="30">
      <c r="C721" s="37" t="s">
        <v>189</v>
      </c>
      <c r="D721" s="38" t="s">
        <v>190</v>
      </c>
      <c r="E721" s="37" t="s">
        <v>20</v>
      </c>
      <c r="F721" s="131">
        <v>1</v>
      </c>
      <c r="G721" s="44"/>
      <c r="H721" s="144">
        <f>F721*ROUND(G721,2)</f>
        <v>0</v>
      </c>
    </row>
    <row r="722" spans="2:9">
      <c r="G722" s="147" t="s">
        <v>1</v>
      </c>
      <c r="H722" s="147">
        <f>SUM(H721:H721)</f>
        <v>0</v>
      </c>
    </row>
    <row r="723" spans="2:9">
      <c r="G723" s="147" t="s">
        <v>2</v>
      </c>
      <c r="H723" s="147">
        <f>H722*0.22</f>
        <v>0</v>
      </c>
    </row>
    <row r="724" spans="2:9">
      <c r="G724" s="147" t="s">
        <v>3</v>
      </c>
      <c r="H724" s="147">
        <f>H722+H723</f>
        <v>0</v>
      </c>
    </row>
    <row r="725" spans="2:9">
      <c r="B725" s="30" t="s">
        <v>457</v>
      </c>
      <c r="G725" s="51"/>
      <c r="H725" s="148"/>
    </row>
    <row r="726" spans="2:9" ht="45">
      <c r="C726" s="37" t="s">
        <v>353</v>
      </c>
      <c r="D726" s="38" t="s">
        <v>354</v>
      </c>
      <c r="E726" s="37" t="s">
        <v>24</v>
      </c>
      <c r="F726" s="131">
        <v>10</v>
      </c>
      <c r="G726" s="44"/>
      <c r="H726" s="144">
        <f>F726*ROUND(G726,2)</f>
        <v>0</v>
      </c>
    </row>
    <row r="727" spans="2:9">
      <c r="G727" s="147" t="s">
        <v>1</v>
      </c>
      <c r="H727" s="147">
        <f>SUM(H726:H726)</f>
        <v>0</v>
      </c>
    </row>
    <row r="728" spans="2:9">
      <c r="G728" s="147" t="s">
        <v>2</v>
      </c>
      <c r="H728" s="147">
        <f>H727*0.22</f>
        <v>0</v>
      </c>
    </row>
    <row r="729" spans="2:9">
      <c r="G729" s="147" t="s">
        <v>3</v>
      </c>
      <c r="H729" s="147">
        <f>H727+H728</f>
        <v>0</v>
      </c>
    </row>
    <row r="730" spans="2:9">
      <c r="B730" s="30" t="s">
        <v>458</v>
      </c>
      <c r="G730" s="51"/>
      <c r="H730" s="148"/>
    </row>
    <row r="731" spans="2:9">
      <c r="B731" s="30" t="s">
        <v>459</v>
      </c>
      <c r="G731" s="51"/>
      <c r="H731" s="148"/>
    </row>
    <row r="732" spans="2:9" ht="60">
      <c r="C732" s="37" t="s">
        <v>234</v>
      </c>
      <c r="D732" s="38" t="s">
        <v>235</v>
      </c>
      <c r="E732" s="37" t="s">
        <v>56</v>
      </c>
      <c r="F732" s="131">
        <v>75</v>
      </c>
      <c r="G732" s="44"/>
      <c r="H732" s="149">
        <f>F732*ROUND(G732,2)</f>
        <v>0</v>
      </c>
      <c r="I732" s="500" t="s">
        <v>712</v>
      </c>
    </row>
    <row r="733" spans="2:9">
      <c r="G733" s="147" t="s">
        <v>1</v>
      </c>
      <c r="H733" s="147">
        <f>SUM(H732:H732)</f>
        <v>0</v>
      </c>
    </row>
    <row r="734" spans="2:9">
      <c r="G734" s="147" t="s">
        <v>2</v>
      </c>
      <c r="H734" s="147">
        <f>H733*0.22</f>
        <v>0</v>
      </c>
    </row>
    <row r="735" spans="2:9">
      <c r="G735" s="147" t="s">
        <v>3</v>
      </c>
      <c r="H735" s="147">
        <f>H733+H734</f>
        <v>0</v>
      </c>
    </row>
    <row r="736" spans="2:9">
      <c r="B736" s="30" t="s">
        <v>460</v>
      </c>
      <c r="G736" s="51"/>
      <c r="H736" s="148"/>
    </row>
    <row r="737" spans="2:8" ht="30">
      <c r="C737" s="37" t="s">
        <v>236</v>
      </c>
      <c r="D737" s="38" t="s">
        <v>237</v>
      </c>
      <c r="E737" s="37" t="s">
        <v>24</v>
      </c>
      <c r="F737" s="131">
        <v>18</v>
      </c>
      <c r="G737" s="44"/>
      <c r="H737" s="144">
        <f>F737*ROUND(G737,2)</f>
        <v>0</v>
      </c>
    </row>
    <row r="738" spans="2:8">
      <c r="G738" s="147" t="s">
        <v>1</v>
      </c>
      <c r="H738" s="147">
        <f>SUM(H737:H737)</f>
        <v>0</v>
      </c>
    </row>
    <row r="739" spans="2:8">
      <c r="G739" s="147" t="s">
        <v>2</v>
      </c>
      <c r="H739" s="147">
        <f>H738*0.22</f>
        <v>0</v>
      </c>
    </row>
    <row r="740" spans="2:8">
      <c r="G740" s="147" t="s">
        <v>3</v>
      </c>
      <c r="H740" s="147">
        <f>H738+H739</f>
        <v>0</v>
      </c>
    </row>
    <row r="741" spans="2:8">
      <c r="B741" s="30" t="s">
        <v>461</v>
      </c>
      <c r="G741" s="51"/>
      <c r="H741" s="148"/>
    </row>
    <row r="742" spans="2:8" ht="30">
      <c r="C742" s="39" t="s">
        <v>201</v>
      </c>
      <c r="D742" s="40" t="s">
        <v>238</v>
      </c>
      <c r="E742" s="39" t="s">
        <v>56</v>
      </c>
      <c r="F742" s="130">
        <v>31</v>
      </c>
      <c r="G742" s="44"/>
      <c r="H742" s="144">
        <f>F742*ROUND(G742,2)</f>
        <v>0</v>
      </c>
    </row>
    <row r="743" spans="2:8" ht="30">
      <c r="C743" s="37" t="s">
        <v>239</v>
      </c>
      <c r="D743" s="38" t="s">
        <v>240</v>
      </c>
      <c r="E743" s="37" t="s">
        <v>56</v>
      </c>
      <c r="F743" s="131">
        <v>15</v>
      </c>
      <c r="G743" s="44"/>
      <c r="H743" s="144">
        <f>F743*ROUND(G743,2)</f>
        <v>0</v>
      </c>
    </row>
    <row r="744" spans="2:8">
      <c r="G744" s="147" t="s">
        <v>1</v>
      </c>
      <c r="H744" s="147">
        <f>SUM(H742:H743)</f>
        <v>0</v>
      </c>
    </row>
    <row r="745" spans="2:8">
      <c r="G745" s="147" t="s">
        <v>2</v>
      </c>
      <c r="H745" s="147">
        <f>H744*0.22</f>
        <v>0</v>
      </c>
    </row>
    <row r="746" spans="2:8">
      <c r="G746" s="147" t="s">
        <v>3</v>
      </c>
      <c r="H746" s="147">
        <f>H744+H745</f>
        <v>0</v>
      </c>
    </row>
    <row r="747" spans="2:8">
      <c r="B747" s="30" t="s">
        <v>462</v>
      </c>
      <c r="G747" s="51"/>
      <c r="H747" s="148"/>
    </row>
    <row r="748" spans="2:8">
      <c r="B748" s="30" t="s">
        <v>463</v>
      </c>
      <c r="G748" s="51"/>
      <c r="H748" s="148"/>
    </row>
    <row r="749" spans="2:8" ht="45">
      <c r="C749" s="39" t="s">
        <v>245</v>
      </c>
      <c r="D749" s="40" t="s">
        <v>246</v>
      </c>
      <c r="E749" s="39" t="s">
        <v>20</v>
      </c>
      <c r="F749" s="130">
        <v>6</v>
      </c>
      <c r="G749" s="44"/>
      <c r="H749" s="144">
        <f t="shared" ref="H749:H750" si="35">F749*ROUND(G749,2)</f>
        <v>0</v>
      </c>
    </row>
    <row r="750" spans="2:8" ht="90">
      <c r="C750" s="37" t="s">
        <v>243</v>
      </c>
      <c r="D750" s="38" t="s">
        <v>244</v>
      </c>
      <c r="E750" s="37" t="s">
        <v>37</v>
      </c>
      <c r="F750" s="131">
        <v>11</v>
      </c>
      <c r="G750" s="44"/>
      <c r="H750" s="144">
        <f t="shared" si="35"/>
        <v>0</v>
      </c>
    </row>
    <row r="751" spans="2:8">
      <c r="G751" s="147" t="s">
        <v>1</v>
      </c>
      <c r="H751" s="147">
        <f>SUM(H749:H750)</f>
        <v>0</v>
      </c>
    </row>
    <row r="752" spans="2:8">
      <c r="G752" s="147" t="s">
        <v>2</v>
      </c>
      <c r="H752" s="147">
        <f>H751*0.22</f>
        <v>0</v>
      </c>
    </row>
    <row r="753" spans="2:8">
      <c r="G753" s="147" t="s">
        <v>3</v>
      </c>
      <c r="H753" s="147">
        <f>H751+H752</f>
        <v>0</v>
      </c>
    </row>
    <row r="754" spans="2:8">
      <c r="B754" s="30" t="s">
        <v>464</v>
      </c>
      <c r="G754" s="51"/>
      <c r="H754" s="148"/>
    </row>
    <row r="755" spans="2:8">
      <c r="B755" s="30" t="s">
        <v>465</v>
      </c>
      <c r="G755" s="51"/>
      <c r="H755" s="148"/>
    </row>
    <row r="756" spans="2:8" ht="30">
      <c r="C756" s="39" t="s">
        <v>207</v>
      </c>
      <c r="D756" s="40" t="s">
        <v>208</v>
      </c>
      <c r="E756" s="39" t="s">
        <v>24</v>
      </c>
      <c r="F756" s="130">
        <v>10</v>
      </c>
      <c r="G756" s="44"/>
      <c r="H756" s="144">
        <f t="shared" ref="H756:H758" si="36">F756*ROUND(G756,2)</f>
        <v>0</v>
      </c>
    </row>
    <row r="757" spans="2:8" ht="45">
      <c r="C757" s="39" t="s">
        <v>271</v>
      </c>
      <c r="D757" s="40" t="s">
        <v>272</v>
      </c>
      <c r="E757" s="39" t="s">
        <v>24</v>
      </c>
      <c r="F757" s="130">
        <v>3.5</v>
      </c>
      <c r="G757" s="44"/>
      <c r="H757" s="144">
        <f t="shared" si="36"/>
        <v>0</v>
      </c>
    </row>
    <row r="758" spans="2:8" ht="30">
      <c r="C758" s="37" t="s">
        <v>409</v>
      </c>
      <c r="D758" s="38" t="s">
        <v>410</v>
      </c>
      <c r="E758" s="37" t="s">
        <v>24</v>
      </c>
      <c r="F758" s="131">
        <v>16</v>
      </c>
      <c r="G758" s="44"/>
      <c r="H758" s="144">
        <f t="shared" si="36"/>
        <v>0</v>
      </c>
    </row>
    <row r="759" spans="2:8">
      <c r="G759" s="147" t="s">
        <v>1</v>
      </c>
      <c r="H759" s="147">
        <f>SUM(H756:H758)</f>
        <v>0</v>
      </c>
    </row>
    <row r="760" spans="2:8">
      <c r="G760" s="147" t="s">
        <v>2</v>
      </c>
      <c r="H760" s="147">
        <f>H759*0.22</f>
        <v>0</v>
      </c>
    </row>
    <row r="761" spans="2:8">
      <c r="G761" s="147" t="s">
        <v>3</v>
      </c>
      <c r="H761" s="147">
        <f>H759+H760</f>
        <v>0</v>
      </c>
    </row>
    <row r="762" spans="2:8">
      <c r="B762" s="30" t="s">
        <v>466</v>
      </c>
      <c r="G762" s="51"/>
      <c r="H762" s="148"/>
    </row>
    <row r="763" spans="2:8" ht="75">
      <c r="C763" s="37" t="s">
        <v>252</v>
      </c>
      <c r="D763" s="38" t="s">
        <v>253</v>
      </c>
      <c r="E763" s="37" t="s">
        <v>212</v>
      </c>
      <c r="F763" s="131">
        <v>605</v>
      </c>
      <c r="G763" s="44"/>
      <c r="H763" s="144">
        <f t="shared" ref="H763" si="37">F763*ROUND(G763,2)</f>
        <v>0</v>
      </c>
    </row>
    <row r="764" spans="2:8">
      <c r="G764" s="147" t="s">
        <v>1</v>
      </c>
      <c r="H764" s="147">
        <f>SUM(H763:H763)</f>
        <v>0</v>
      </c>
    </row>
    <row r="765" spans="2:8">
      <c r="G765" s="147" t="s">
        <v>2</v>
      </c>
      <c r="H765" s="147">
        <f>H764*0.22</f>
        <v>0</v>
      </c>
    </row>
    <row r="766" spans="2:8">
      <c r="G766" s="147" t="s">
        <v>3</v>
      </c>
      <c r="H766" s="147">
        <f>H764+H765</f>
        <v>0</v>
      </c>
    </row>
    <row r="767" spans="2:8">
      <c r="B767" s="30" t="s">
        <v>467</v>
      </c>
      <c r="G767" s="148"/>
      <c r="H767" s="148"/>
    </row>
    <row r="768" spans="2:8" ht="60">
      <c r="C768" s="39" t="s">
        <v>214</v>
      </c>
      <c r="D768" s="40" t="s">
        <v>255</v>
      </c>
      <c r="E768" s="39" t="s">
        <v>56</v>
      </c>
      <c r="F768" s="130">
        <v>3.3000000000000003</v>
      </c>
      <c r="G768" s="44"/>
      <c r="H768" s="144">
        <f t="shared" ref="H768:H771" si="38">F768*ROUND(G768,2)</f>
        <v>0</v>
      </c>
    </row>
    <row r="769" spans="2:8" ht="90">
      <c r="C769" s="39" t="s">
        <v>275</v>
      </c>
      <c r="D769" s="40" t="s">
        <v>276</v>
      </c>
      <c r="E769" s="39" t="s">
        <v>56</v>
      </c>
      <c r="F769" s="130">
        <v>0.9</v>
      </c>
      <c r="G769" s="44"/>
      <c r="H769" s="144">
        <f t="shared" si="38"/>
        <v>0</v>
      </c>
    </row>
    <row r="770" spans="2:8" ht="75">
      <c r="C770" s="39" t="s">
        <v>256</v>
      </c>
      <c r="D770" s="40" t="s">
        <v>257</v>
      </c>
      <c r="E770" s="39" t="s">
        <v>56</v>
      </c>
      <c r="F770" s="130">
        <v>5</v>
      </c>
      <c r="G770" s="44"/>
      <c r="H770" s="144">
        <f t="shared" si="38"/>
        <v>0</v>
      </c>
    </row>
    <row r="771" spans="2:8" ht="60">
      <c r="C771" s="37" t="s">
        <v>258</v>
      </c>
      <c r="D771" s="38" t="s">
        <v>259</v>
      </c>
      <c r="E771" s="37" t="s">
        <v>56</v>
      </c>
      <c r="F771" s="131">
        <v>2.5</v>
      </c>
      <c r="G771" s="44"/>
      <c r="H771" s="144">
        <f t="shared" si="38"/>
        <v>0</v>
      </c>
    </row>
    <row r="772" spans="2:8">
      <c r="G772" s="147" t="s">
        <v>1</v>
      </c>
      <c r="H772" s="147">
        <f>SUM(H768:H771)</f>
        <v>0</v>
      </c>
    </row>
    <row r="773" spans="2:8">
      <c r="G773" s="147" t="s">
        <v>2</v>
      </c>
      <c r="H773" s="147">
        <f>H772*0.22</f>
        <v>0</v>
      </c>
    </row>
    <row r="774" spans="2:8">
      <c r="G774" s="147" t="s">
        <v>3</v>
      </c>
      <c r="H774" s="147">
        <f>H772+H773</f>
        <v>0</v>
      </c>
    </row>
    <row r="775" spans="2:8">
      <c r="B775" s="30" t="s">
        <v>468</v>
      </c>
      <c r="G775" s="51"/>
      <c r="H775" s="148"/>
    </row>
    <row r="776" spans="2:8" ht="75">
      <c r="C776" s="37" t="s">
        <v>416</v>
      </c>
      <c r="D776" s="38" t="s">
        <v>417</v>
      </c>
      <c r="E776" s="37" t="s">
        <v>56</v>
      </c>
      <c r="F776" s="131">
        <v>4</v>
      </c>
      <c r="G776" s="44"/>
      <c r="H776" s="144">
        <f t="shared" ref="H776" si="39">F776*ROUND(G776,2)</f>
        <v>0</v>
      </c>
    </row>
    <row r="777" spans="2:8">
      <c r="G777" s="147" t="s">
        <v>1</v>
      </c>
      <c r="H777" s="147">
        <f>SUM(H776:H776)</f>
        <v>0</v>
      </c>
    </row>
    <row r="778" spans="2:8">
      <c r="G778" s="147" t="s">
        <v>2</v>
      </c>
      <c r="H778" s="147">
        <f>H777*0.22</f>
        <v>0</v>
      </c>
    </row>
    <row r="779" spans="2:8">
      <c r="G779" s="147" t="s">
        <v>3</v>
      </c>
      <c r="H779" s="147">
        <f>H777+H778</f>
        <v>0</v>
      </c>
    </row>
    <row r="780" spans="2:8">
      <c r="B780" s="30" t="s">
        <v>469</v>
      </c>
      <c r="G780" s="51"/>
      <c r="H780" s="148"/>
    </row>
    <row r="781" spans="2:8" ht="60">
      <c r="C781" s="37" t="s">
        <v>281</v>
      </c>
      <c r="D781" s="492" t="s">
        <v>282</v>
      </c>
      <c r="E781" s="37" t="s">
        <v>37</v>
      </c>
      <c r="F781" s="131">
        <v>11</v>
      </c>
      <c r="G781" s="44"/>
      <c r="H781" s="144">
        <f t="shared" ref="H781" si="40">F781*ROUND(G781,2)</f>
        <v>0</v>
      </c>
    </row>
    <row r="782" spans="2:8">
      <c r="G782" s="147" t="s">
        <v>1</v>
      </c>
      <c r="H782" s="147">
        <f>SUM(H781:H781)</f>
        <v>0</v>
      </c>
    </row>
    <row r="783" spans="2:8">
      <c r="G783" s="147" t="s">
        <v>2</v>
      </c>
      <c r="H783" s="147">
        <f>H782*0.22</f>
        <v>0</v>
      </c>
    </row>
    <row r="784" spans="2:8">
      <c r="G784" s="147" t="s">
        <v>3</v>
      </c>
      <c r="H784" s="147">
        <f>H782+H783</f>
        <v>0</v>
      </c>
    </row>
    <row r="785" spans="2:12" ht="15.75" thickBot="1">
      <c r="B785" s="55" t="s">
        <v>470</v>
      </c>
      <c r="C785" s="55"/>
      <c r="G785" s="51"/>
      <c r="H785" s="148"/>
    </row>
    <row r="786" spans="2:12" ht="15.75" thickBot="1">
      <c r="B786" s="30" t="s">
        <v>471</v>
      </c>
      <c r="G786" s="51"/>
      <c r="H786" s="148"/>
      <c r="I786" s="498" t="s">
        <v>731</v>
      </c>
      <c r="J786" s="501">
        <f>H789+H795+H800+H805+H813+H818+H826+H831+H836</f>
        <v>0</v>
      </c>
      <c r="K786" s="82"/>
      <c r="L786" s="82"/>
    </row>
    <row r="787" spans="2:12">
      <c r="B787" s="30" t="s">
        <v>472</v>
      </c>
      <c r="G787" s="51"/>
      <c r="H787" s="148"/>
      <c r="J787" s="265"/>
    </row>
    <row r="788" spans="2:12" ht="30">
      <c r="C788" s="37" t="s">
        <v>189</v>
      </c>
      <c r="D788" s="38" t="s">
        <v>190</v>
      </c>
      <c r="E788" s="37" t="s">
        <v>20</v>
      </c>
      <c r="F788" s="131">
        <v>1</v>
      </c>
      <c r="G788" s="44"/>
      <c r="H788" s="144">
        <f t="shared" ref="H788" si="41">F788*ROUND(G788,2)</f>
        <v>0</v>
      </c>
      <c r="J788" s="265"/>
    </row>
    <row r="789" spans="2:12">
      <c r="G789" s="147" t="s">
        <v>1</v>
      </c>
      <c r="H789" s="147">
        <f>SUM(H788:H788)</f>
        <v>0</v>
      </c>
    </row>
    <row r="790" spans="2:12">
      <c r="G790" s="147" t="s">
        <v>2</v>
      </c>
      <c r="H790" s="147">
        <f>H789*0.22</f>
        <v>0</v>
      </c>
    </row>
    <row r="791" spans="2:12">
      <c r="G791" s="147" t="s">
        <v>3</v>
      </c>
      <c r="H791" s="147">
        <f>H789+H790</f>
        <v>0</v>
      </c>
    </row>
    <row r="792" spans="2:12">
      <c r="B792" s="30" t="s">
        <v>473</v>
      </c>
      <c r="G792" s="51"/>
      <c r="H792" s="148"/>
    </row>
    <row r="793" spans="2:12">
      <c r="B793" s="30" t="s">
        <v>474</v>
      </c>
      <c r="G793" s="51"/>
      <c r="H793" s="148"/>
    </row>
    <row r="794" spans="2:12" ht="60">
      <c r="C794" s="37" t="s">
        <v>234</v>
      </c>
      <c r="D794" s="38" t="s">
        <v>235</v>
      </c>
      <c r="E794" s="37" t="s">
        <v>56</v>
      </c>
      <c r="F794" s="131">
        <v>16</v>
      </c>
      <c r="G794" s="44"/>
      <c r="H794" s="149">
        <f>F794*ROUND(G794,2)</f>
        <v>0</v>
      </c>
      <c r="I794" s="500" t="s">
        <v>712</v>
      </c>
    </row>
    <row r="795" spans="2:12" ht="20.25" customHeight="1">
      <c r="G795" s="147" t="s">
        <v>1</v>
      </c>
      <c r="H795" s="147">
        <f>SUM(H794:H794)</f>
        <v>0</v>
      </c>
    </row>
    <row r="796" spans="2:12">
      <c r="G796" s="147" t="s">
        <v>2</v>
      </c>
      <c r="H796" s="147">
        <f>H795*0.22</f>
        <v>0</v>
      </c>
    </row>
    <row r="797" spans="2:12">
      <c r="G797" s="147" t="s">
        <v>3</v>
      </c>
      <c r="H797" s="147">
        <f>H795+H796</f>
        <v>0</v>
      </c>
    </row>
    <row r="798" spans="2:12">
      <c r="B798" s="30" t="s">
        <v>475</v>
      </c>
      <c r="G798" s="148"/>
      <c r="H798" s="148"/>
    </row>
    <row r="799" spans="2:12" ht="30">
      <c r="C799" s="37" t="s">
        <v>236</v>
      </c>
      <c r="D799" s="38" t="s">
        <v>237</v>
      </c>
      <c r="E799" s="37" t="s">
        <v>24</v>
      </c>
      <c r="F799" s="131">
        <v>10</v>
      </c>
      <c r="G799" s="44"/>
      <c r="H799" s="144">
        <f t="shared" ref="H799" si="42">F799*ROUND(G799,2)</f>
        <v>0</v>
      </c>
    </row>
    <row r="800" spans="2:12">
      <c r="G800" s="147" t="s">
        <v>1</v>
      </c>
      <c r="H800" s="147">
        <f>SUM(H799:H799)</f>
        <v>0</v>
      </c>
    </row>
    <row r="801" spans="2:8">
      <c r="G801" s="147" t="s">
        <v>2</v>
      </c>
      <c r="H801" s="147">
        <f>H800*0.22</f>
        <v>0</v>
      </c>
    </row>
    <row r="802" spans="2:8">
      <c r="G802" s="147" t="s">
        <v>3</v>
      </c>
      <c r="H802" s="147">
        <f>H800+H801</f>
        <v>0</v>
      </c>
    </row>
    <row r="803" spans="2:8">
      <c r="B803" s="30" t="s">
        <v>476</v>
      </c>
      <c r="G803" s="51"/>
      <c r="H803" s="148"/>
    </row>
    <row r="804" spans="2:8" ht="30">
      <c r="C804" s="37" t="s">
        <v>201</v>
      </c>
      <c r="D804" s="38" t="s">
        <v>238</v>
      </c>
      <c r="E804" s="37" t="s">
        <v>56</v>
      </c>
      <c r="F804" s="131">
        <v>10</v>
      </c>
      <c r="G804" s="44"/>
      <c r="H804" s="144">
        <f t="shared" ref="H804" si="43">F804*ROUND(G804,2)</f>
        <v>0</v>
      </c>
    </row>
    <row r="805" spans="2:8">
      <c r="G805" s="147" t="s">
        <v>1</v>
      </c>
      <c r="H805" s="147">
        <f>SUM(H804:H804)</f>
        <v>0</v>
      </c>
    </row>
    <row r="806" spans="2:8">
      <c r="G806" s="147" t="s">
        <v>2</v>
      </c>
      <c r="H806" s="147">
        <f>H805*0.22</f>
        <v>0</v>
      </c>
    </row>
    <row r="807" spans="2:8">
      <c r="G807" s="147" t="s">
        <v>3</v>
      </c>
      <c r="H807" s="147">
        <f>H805+H806</f>
        <v>0</v>
      </c>
    </row>
    <row r="808" spans="2:8">
      <c r="B808" s="30" t="s">
        <v>477</v>
      </c>
      <c r="G808" s="51"/>
      <c r="H808" s="148"/>
    </row>
    <row r="809" spans="2:8">
      <c r="B809" s="30" t="s">
        <v>478</v>
      </c>
      <c r="G809" s="51"/>
      <c r="H809" s="148"/>
    </row>
    <row r="810" spans="2:8" ht="30">
      <c r="C810" s="39" t="s">
        <v>207</v>
      </c>
      <c r="D810" s="40" t="s">
        <v>208</v>
      </c>
      <c r="E810" s="39" t="s">
        <v>24</v>
      </c>
      <c r="F810" s="130">
        <v>4</v>
      </c>
      <c r="G810" s="44"/>
      <c r="H810" s="144">
        <f t="shared" ref="H810:H812" si="44">F810*ROUND(G810,2)</f>
        <v>0</v>
      </c>
    </row>
    <row r="811" spans="2:8" ht="30">
      <c r="C811" s="39" t="s">
        <v>409</v>
      </c>
      <c r="D811" s="40" t="s">
        <v>410</v>
      </c>
      <c r="E811" s="39" t="s">
        <v>24</v>
      </c>
      <c r="F811" s="130">
        <v>8</v>
      </c>
      <c r="G811" s="44"/>
      <c r="H811" s="144">
        <f t="shared" si="44"/>
        <v>0</v>
      </c>
    </row>
    <row r="812" spans="2:8" ht="45">
      <c r="C812" s="37" t="s">
        <v>271</v>
      </c>
      <c r="D812" s="38" t="s">
        <v>272</v>
      </c>
      <c r="E812" s="37" t="s">
        <v>24</v>
      </c>
      <c r="F812" s="131">
        <v>2</v>
      </c>
      <c r="G812" s="44"/>
      <c r="H812" s="144">
        <f t="shared" si="44"/>
        <v>0</v>
      </c>
    </row>
    <row r="813" spans="2:8">
      <c r="G813" s="147" t="s">
        <v>1</v>
      </c>
      <c r="H813" s="147">
        <f>SUM(H810:H812)</f>
        <v>0</v>
      </c>
    </row>
    <row r="814" spans="2:8">
      <c r="G814" s="147" t="s">
        <v>2</v>
      </c>
      <c r="H814" s="147">
        <f>H813*0.22</f>
        <v>0</v>
      </c>
    </row>
    <row r="815" spans="2:8">
      <c r="G815" s="147" t="s">
        <v>3</v>
      </c>
      <c r="H815" s="147">
        <f>H813+H814</f>
        <v>0</v>
      </c>
    </row>
    <row r="816" spans="2:8">
      <c r="B816" s="30" t="s">
        <v>479</v>
      </c>
      <c r="G816" s="51"/>
      <c r="H816" s="148"/>
    </row>
    <row r="817" spans="2:8" ht="75">
      <c r="C817" s="37" t="s">
        <v>252</v>
      </c>
      <c r="D817" s="38" t="s">
        <v>253</v>
      </c>
      <c r="E817" s="37" t="s">
        <v>212</v>
      </c>
      <c r="F817" s="131">
        <v>210</v>
      </c>
      <c r="G817" s="44"/>
      <c r="H817" s="144">
        <f t="shared" ref="H817" si="45">F817*ROUND(G817,2)</f>
        <v>0</v>
      </c>
    </row>
    <row r="818" spans="2:8">
      <c r="G818" s="147" t="s">
        <v>1</v>
      </c>
      <c r="H818" s="147">
        <f>SUM(H817:H817)</f>
        <v>0</v>
      </c>
    </row>
    <row r="819" spans="2:8">
      <c r="G819" s="147" t="s">
        <v>2</v>
      </c>
      <c r="H819" s="147">
        <f>H818*0.22</f>
        <v>0</v>
      </c>
    </row>
    <row r="820" spans="2:8">
      <c r="G820" s="147" t="s">
        <v>3</v>
      </c>
      <c r="H820" s="147">
        <f>H818+H819</f>
        <v>0</v>
      </c>
    </row>
    <row r="821" spans="2:8">
      <c r="B821" s="30" t="s">
        <v>480</v>
      </c>
      <c r="G821" s="51"/>
      <c r="H821" s="148"/>
    </row>
    <row r="822" spans="2:8" ht="60">
      <c r="C822" s="39" t="s">
        <v>214</v>
      </c>
      <c r="D822" s="40" t="s">
        <v>255</v>
      </c>
      <c r="E822" s="39" t="s">
        <v>56</v>
      </c>
      <c r="F822" s="130">
        <v>0.8</v>
      </c>
      <c r="G822" s="44"/>
      <c r="H822" s="144">
        <f t="shared" ref="H822:H825" si="46">F822*ROUND(G822,2)</f>
        <v>0</v>
      </c>
    </row>
    <row r="823" spans="2:8" ht="90">
      <c r="C823" s="39" t="s">
        <v>275</v>
      </c>
      <c r="D823" s="40" t="s">
        <v>276</v>
      </c>
      <c r="E823" s="39" t="s">
        <v>56</v>
      </c>
      <c r="F823" s="130">
        <v>0.4</v>
      </c>
      <c r="G823" s="44"/>
      <c r="H823" s="144">
        <f t="shared" si="46"/>
        <v>0</v>
      </c>
    </row>
    <row r="824" spans="2:8" ht="75">
      <c r="C824" s="39" t="s">
        <v>256</v>
      </c>
      <c r="D824" s="40" t="s">
        <v>257</v>
      </c>
      <c r="E824" s="39" t="s">
        <v>56</v>
      </c>
      <c r="F824" s="130">
        <v>1.5</v>
      </c>
      <c r="G824" s="44"/>
      <c r="H824" s="144">
        <f t="shared" si="46"/>
        <v>0</v>
      </c>
    </row>
    <row r="825" spans="2:8" ht="60">
      <c r="C825" s="37" t="s">
        <v>258</v>
      </c>
      <c r="D825" s="38" t="s">
        <v>259</v>
      </c>
      <c r="E825" s="37" t="s">
        <v>56</v>
      </c>
      <c r="F825" s="131">
        <v>1.1000000000000001</v>
      </c>
      <c r="G825" s="44"/>
      <c r="H825" s="144">
        <f t="shared" si="46"/>
        <v>0</v>
      </c>
    </row>
    <row r="826" spans="2:8">
      <c r="G826" s="147" t="s">
        <v>1</v>
      </c>
      <c r="H826" s="147">
        <f>SUM(H822:H825)</f>
        <v>0</v>
      </c>
    </row>
    <row r="827" spans="2:8">
      <c r="G827" s="147" t="s">
        <v>2</v>
      </c>
      <c r="H827" s="147">
        <f>H826*0.22</f>
        <v>0</v>
      </c>
    </row>
    <row r="828" spans="2:8">
      <c r="G828" s="147" t="s">
        <v>3</v>
      </c>
      <c r="H828" s="147">
        <f>H826+H827</f>
        <v>0</v>
      </c>
    </row>
    <row r="829" spans="2:8">
      <c r="B829" s="30" t="s">
        <v>481</v>
      </c>
      <c r="G829" s="51"/>
      <c r="H829" s="148"/>
    </row>
    <row r="830" spans="2:8" ht="75">
      <c r="C830" s="37" t="s">
        <v>416</v>
      </c>
      <c r="D830" s="38" t="s">
        <v>417</v>
      </c>
      <c r="E830" s="37" t="s">
        <v>56</v>
      </c>
      <c r="F830" s="131">
        <v>0.8</v>
      </c>
      <c r="G830" s="44"/>
      <c r="H830" s="144">
        <f t="shared" ref="H830" si="47">F830*ROUND(G830,2)</f>
        <v>0</v>
      </c>
    </row>
    <row r="831" spans="2:8" s="52" customFormat="1">
      <c r="B831" s="33"/>
      <c r="C831" s="33"/>
      <c r="D831" s="45"/>
      <c r="E831" s="33"/>
      <c r="F831" s="134"/>
      <c r="G831" s="147" t="s">
        <v>1</v>
      </c>
      <c r="H831" s="147">
        <f>SUM(H830:H830)</f>
        <v>0</v>
      </c>
    </row>
    <row r="832" spans="2:8" s="52" customFormat="1">
      <c r="B832" s="33"/>
      <c r="C832" s="33"/>
      <c r="D832" s="45"/>
      <c r="E832" s="33"/>
      <c r="F832" s="134"/>
      <c r="G832" s="147" t="s">
        <v>2</v>
      </c>
      <c r="H832" s="147">
        <f>H831*0.22</f>
        <v>0</v>
      </c>
    </row>
    <row r="833" spans="1:10" s="52" customFormat="1">
      <c r="B833" s="33"/>
      <c r="C833" s="33"/>
      <c r="D833" s="45"/>
      <c r="E833" s="33"/>
      <c r="F833" s="134"/>
      <c r="G833" s="147" t="s">
        <v>3</v>
      </c>
      <c r="H833" s="147">
        <f>H831+H832</f>
        <v>0</v>
      </c>
    </row>
    <row r="834" spans="1:10">
      <c r="B834" s="30" t="s">
        <v>482</v>
      </c>
      <c r="G834" s="51"/>
      <c r="H834" s="148"/>
    </row>
    <row r="835" spans="1:10" ht="60">
      <c r="C835" s="37" t="s">
        <v>281</v>
      </c>
      <c r="D835" s="492" t="s">
        <v>282</v>
      </c>
      <c r="E835" s="37" t="s">
        <v>37</v>
      </c>
      <c r="F835" s="131">
        <v>6</v>
      </c>
      <c r="G835" s="44"/>
      <c r="H835" s="144">
        <f t="shared" ref="H835" si="48">F835*ROUND(G835,2)</f>
        <v>0</v>
      </c>
    </row>
    <row r="836" spans="1:10" s="52" customFormat="1">
      <c r="B836" s="33"/>
      <c r="C836" s="33"/>
      <c r="D836" s="45"/>
      <c r="E836" s="33"/>
      <c r="F836" s="134"/>
      <c r="G836" s="147" t="s">
        <v>1</v>
      </c>
      <c r="H836" s="147">
        <f>SUM(H835:H835)</f>
        <v>0</v>
      </c>
    </row>
    <row r="837" spans="1:10" s="52" customFormat="1">
      <c r="B837" s="33"/>
      <c r="C837" s="33"/>
      <c r="D837" s="45"/>
      <c r="E837" s="33"/>
      <c r="F837" s="134"/>
      <c r="G837" s="147" t="s">
        <v>2</v>
      </c>
      <c r="H837" s="147">
        <f>H836*0.22</f>
        <v>0</v>
      </c>
    </row>
    <row r="838" spans="1:10" s="52" customFormat="1">
      <c r="B838" s="33"/>
      <c r="C838" s="33"/>
      <c r="D838" s="45"/>
      <c r="E838" s="33"/>
      <c r="F838" s="134"/>
      <c r="G838" s="147" t="s">
        <v>3</v>
      </c>
      <c r="H838" s="147">
        <f>H836+H837</f>
        <v>0</v>
      </c>
    </row>
    <row r="839" spans="1:10" ht="15.75" thickBot="1">
      <c r="B839" s="55" t="s">
        <v>483</v>
      </c>
      <c r="C839" s="55"/>
      <c r="H839" s="148"/>
    </row>
    <row r="840" spans="1:10" ht="15.75" thickBot="1">
      <c r="B840" s="30" t="s">
        <v>484</v>
      </c>
      <c r="H840" s="148"/>
      <c r="I840" s="498" t="s">
        <v>732</v>
      </c>
      <c r="J840" s="501">
        <f>H845</f>
        <v>9750</v>
      </c>
    </row>
    <row r="841" spans="1:10" ht="105">
      <c r="C841" s="39" t="s">
        <v>175</v>
      </c>
      <c r="D841" s="40" t="s">
        <v>176</v>
      </c>
      <c r="E841" s="39" t="s">
        <v>177</v>
      </c>
      <c r="F841" s="130">
        <v>150</v>
      </c>
      <c r="G841" s="41">
        <v>45</v>
      </c>
      <c r="H841" s="146">
        <f>F841*G841</f>
        <v>6750</v>
      </c>
      <c r="I841" s="508" t="s">
        <v>713</v>
      </c>
    </row>
    <row r="842" spans="1:10" ht="30">
      <c r="C842" s="39" t="s">
        <v>184</v>
      </c>
      <c r="D842" s="40" t="s">
        <v>185</v>
      </c>
      <c r="E842" s="39" t="s">
        <v>20</v>
      </c>
      <c r="F842" s="130">
        <v>1</v>
      </c>
      <c r="G842" s="36"/>
      <c r="H842" s="144">
        <f t="shared" ref="H842" si="49">F842*ROUND(G842,2)</f>
        <v>0</v>
      </c>
      <c r="I842" s="508"/>
    </row>
    <row r="843" spans="1:10">
      <c r="C843" s="39" t="s">
        <v>178</v>
      </c>
      <c r="D843" s="40" t="s">
        <v>179</v>
      </c>
      <c r="E843" s="39" t="s">
        <v>20</v>
      </c>
      <c r="F843" s="130">
        <v>1</v>
      </c>
      <c r="G843" s="41">
        <v>3000</v>
      </c>
      <c r="H843" s="146">
        <f>F843*G843</f>
        <v>3000</v>
      </c>
      <c r="I843" s="508" t="s">
        <v>713</v>
      </c>
    </row>
    <row r="844" spans="1:10" ht="30">
      <c r="C844" s="37" t="s">
        <v>186</v>
      </c>
      <c r="D844" s="38" t="s">
        <v>187</v>
      </c>
      <c r="E844" s="37" t="s">
        <v>20</v>
      </c>
      <c r="F844" s="131">
        <v>1</v>
      </c>
      <c r="G844" s="44"/>
      <c r="H844" s="482">
        <f>F844*G844</f>
        <v>0</v>
      </c>
      <c r="I844" s="508"/>
    </row>
    <row r="845" spans="1:10" s="52" customFormat="1">
      <c r="A845" s="52" t="s">
        <v>743</v>
      </c>
      <c r="B845" s="33"/>
      <c r="C845" s="33"/>
      <c r="D845" s="45"/>
      <c r="E845" s="33"/>
      <c r="F845" s="134"/>
      <c r="G845" s="147" t="s">
        <v>1</v>
      </c>
      <c r="H845" s="147">
        <f>SUM(H841:H844)</f>
        <v>9750</v>
      </c>
    </row>
    <row r="846" spans="1:10" s="52" customFormat="1">
      <c r="B846" s="33"/>
      <c r="C846" s="33"/>
      <c r="D846" s="45"/>
      <c r="E846" s="33"/>
      <c r="F846" s="134"/>
      <c r="G846" s="147" t="s">
        <v>2</v>
      </c>
      <c r="H846" s="147">
        <f>H845*0.22</f>
        <v>2145</v>
      </c>
    </row>
    <row r="847" spans="1:10" s="52" customFormat="1" ht="15.75" thickBot="1">
      <c r="B847" s="33"/>
      <c r="C847" s="33"/>
      <c r="D847" s="45"/>
      <c r="E847" s="33"/>
      <c r="F847" s="134"/>
      <c r="G847" s="147" t="s">
        <v>3</v>
      </c>
      <c r="H847" s="147">
        <f>H845+H846</f>
        <v>11895</v>
      </c>
      <c r="J847" s="265"/>
    </row>
    <row r="848" spans="1:10" ht="15.75" thickBot="1">
      <c r="I848" s="498" t="s">
        <v>744</v>
      </c>
      <c r="J848" s="501">
        <f>J7+J66+J110+J175+J238+J300+J355+J415+J474+J530+J602+J650+J719+J786+J840</f>
        <v>9750</v>
      </c>
    </row>
    <row r="850" spans="3:8" ht="15.75" thickBot="1">
      <c r="C850" s="47"/>
      <c r="D850" s="48"/>
      <c r="E850" s="47"/>
      <c r="F850" s="135"/>
      <c r="G850" s="47"/>
      <c r="H850" s="47"/>
    </row>
    <row r="851" spans="3:8">
      <c r="C851" s="591" t="s">
        <v>717</v>
      </c>
      <c r="D851" s="592"/>
      <c r="E851" s="592"/>
      <c r="F851" s="592"/>
      <c r="G851" s="592"/>
      <c r="H851" s="593"/>
    </row>
    <row r="852" spans="3:8">
      <c r="C852" s="594"/>
      <c r="D852" s="595"/>
      <c r="E852" s="595"/>
      <c r="F852" s="595"/>
      <c r="G852" s="595"/>
      <c r="H852" s="596"/>
    </row>
    <row r="853" spans="3:8" ht="32.25" customHeight="1" thickBot="1">
      <c r="C853" s="597"/>
      <c r="D853" s="598"/>
      <c r="E853" s="598"/>
      <c r="F853" s="598"/>
      <c r="G853" s="598"/>
      <c r="H853" s="599"/>
    </row>
    <row r="854" spans="3:8">
      <c r="C854" s="47"/>
      <c r="D854" s="48"/>
      <c r="E854" s="47"/>
      <c r="F854" s="135"/>
      <c r="G854" s="47"/>
      <c r="H854" s="47"/>
    </row>
    <row r="855" spans="3:8" ht="15.75" thickBot="1">
      <c r="C855" s="47"/>
      <c r="D855" s="48"/>
      <c r="E855" s="47"/>
      <c r="F855" s="135"/>
      <c r="G855" s="47"/>
      <c r="H855" s="47"/>
    </row>
    <row r="856" spans="3:8">
      <c r="C856" s="567" t="s">
        <v>718</v>
      </c>
      <c r="D856" s="568"/>
      <c r="E856" s="568"/>
      <c r="F856" s="568"/>
      <c r="G856" s="568"/>
      <c r="H856" s="600"/>
    </row>
    <row r="857" spans="3:8">
      <c r="C857" s="569"/>
      <c r="D857" s="570"/>
      <c r="E857" s="570"/>
      <c r="F857" s="570"/>
      <c r="G857" s="570"/>
      <c r="H857" s="601"/>
    </row>
    <row r="858" spans="3:8" ht="15.75" thickBot="1">
      <c r="C858" s="571"/>
      <c r="D858" s="572"/>
      <c r="E858" s="572"/>
      <c r="F858" s="572"/>
      <c r="G858" s="572"/>
      <c r="H858" s="602"/>
    </row>
  </sheetData>
  <sheetProtection password="CA57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22"/>
  <sheetViews>
    <sheetView zoomScaleNormal="100" workbookViewId="0">
      <selection activeCell="H10" sqref="H10:H11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2" customWidth="1"/>
    <col min="5" max="5" width="5.28515625" bestFit="1" customWidth="1"/>
    <col min="6" max="6" width="6.7109375" bestFit="1" customWidth="1"/>
    <col min="7" max="7" width="11.7109375" bestFit="1" customWidth="1"/>
    <col min="8" max="8" width="11.5703125" bestFit="1" customWidth="1"/>
    <col min="9" max="9" width="6.5703125" style="452" bestFit="1" customWidth="1"/>
  </cols>
  <sheetData>
    <row r="1" spans="1:9" ht="18">
      <c r="A1" s="27"/>
      <c r="B1" s="27" t="s">
        <v>589</v>
      </c>
      <c r="C1" s="27"/>
      <c r="D1" s="27"/>
      <c r="E1" s="27"/>
      <c r="F1" s="27"/>
    </row>
    <row r="2" spans="1:9">
      <c r="C2" s="511"/>
    </row>
    <row r="3" spans="1:9">
      <c r="B3" s="76" t="s">
        <v>6</v>
      </c>
      <c r="C3" s="77" t="s">
        <v>7</v>
      </c>
      <c r="D3" s="78" t="s">
        <v>0</v>
      </c>
      <c r="E3" s="77" t="s">
        <v>8</v>
      </c>
      <c r="F3" s="76" t="s">
        <v>9</v>
      </c>
      <c r="G3" s="77" t="s">
        <v>10</v>
      </c>
      <c r="H3" s="77" t="s">
        <v>11</v>
      </c>
    </row>
    <row r="4" spans="1:9" ht="18">
      <c r="A4" s="19"/>
      <c r="B4" s="4" t="s">
        <v>485</v>
      </c>
      <c r="C4" s="5"/>
      <c r="D4" s="61"/>
      <c r="E4" s="5"/>
      <c r="F4" s="4"/>
      <c r="G4" s="5"/>
      <c r="H4" s="5"/>
    </row>
    <row r="5" spans="1:9" ht="15.75">
      <c r="A5" s="74"/>
      <c r="B5" s="4" t="s">
        <v>486</v>
      </c>
      <c r="C5" s="5"/>
      <c r="D5" s="61"/>
      <c r="E5" s="5"/>
      <c r="F5" s="4"/>
      <c r="G5" s="5"/>
      <c r="H5" s="5"/>
    </row>
    <row r="6" spans="1:9" ht="38.25">
      <c r="A6" s="20"/>
      <c r="B6" s="4"/>
      <c r="C6" s="5" t="s">
        <v>487</v>
      </c>
      <c r="D6" s="73" t="s">
        <v>488</v>
      </c>
      <c r="E6" s="5" t="s">
        <v>489</v>
      </c>
      <c r="F6" s="4">
        <v>200</v>
      </c>
      <c r="G6" s="5">
        <v>140</v>
      </c>
      <c r="H6" s="66">
        <f>F6*G6</f>
        <v>28000</v>
      </c>
      <c r="I6" s="453" t="s">
        <v>713</v>
      </c>
    </row>
    <row r="7" spans="1:9" ht="25.5">
      <c r="A7" s="20"/>
      <c r="B7" s="4"/>
      <c r="C7" s="5" t="s">
        <v>490</v>
      </c>
      <c r="D7" s="73" t="s">
        <v>491</v>
      </c>
      <c r="E7" s="5" t="s">
        <v>489</v>
      </c>
      <c r="F7" s="4">
        <v>150</v>
      </c>
      <c r="G7" s="5">
        <v>70</v>
      </c>
      <c r="H7" s="66">
        <f>F7*G7</f>
        <v>10500</v>
      </c>
      <c r="I7" s="453" t="s">
        <v>713</v>
      </c>
    </row>
    <row r="8" spans="1:9" ht="76.5">
      <c r="A8" s="20"/>
      <c r="B8" s="4"/>
      <c r="C8" s="5" t="s">
        <v>492</v>
      </c>
      <c r="D8" s="73" t="s">
        <v>493</v>
      </c>
      <c r="E8" s="5" t="s">
        <v>20</v>
      </c>
      <c r="F8" s="4">
        <v>1</v>
      </c>
      <c r="G8" s="5">
        <v>5000</v>
      </c>
      <c r="H8" s="66">
        <f>F8*G8</f>
        <v>5000</v>
      </c>
      <c r="I8" s="453" t="s">
        <v>713</v>
      </c>
    </row>
    <row r="9" spans="1:9" ht="38.25">
      <c r="A9" s="24"/>
      <c r="B9" s="4"/>
      <c r="C9" s="5" t="s">
        <v>494</v>
      </c>
      <c r="D9" s="73" t="s">
        <v>495</v>
      </c>
      <c r="E9" s="5" t="s">
        <v>496</v>
      </c>
      <c r="F9" s="4">
        <v>1</v>
      </c>
      <c r="G9" s="5">
        <v>5000</v>
      </c>
      <c r="H9" s="66">
        <f>F9*G9</f>
        <v>5000</v>
      </c>
      <c r="I9" s="453" t="s">
        <v>713</v>
      </c>
    </row>
    <row r="10" spans="1:9">
      <c r="A10" s="20"/>
      <c r="B10" s="13"/>
      <c r="C10" s="14"/>
      <c r="D10" s="63"/>
      <c r="E10" s="14"/>
      <c r="F10" s="15"/>
      <c r="G10" s="5" t="s">
        <v>1</v>
      </c>
      <c r="H10" s="483">
        <f>SUM(H6:H9)</f>
        <v>48500</v>
      </c>
    </row>
    <row r="11" spans="1:9">
      <c r="A11" s="20"/>
      <c r="B11" s="7"/>
      <c r="C11" s="6"/>
      <c r="D11" s="64"/>
      <c r="E11" s="6"/>
      <c r="F11" s="65"/>
      <c r="G11" s="5" t="s">
        <v>2</v>
      </c>
      <c r="H11" s="483">
        <f>H10*0.22</f>
        <v>10670</v>
      </c>
    </row>
    <row r="12" spans="1:9">
      <c r="A12" s="20"/>
      <c r="B12" s="7"/>
      <c r="C12" s="6"/>
      <c r="D12" s="64"/>
      <c r="E12" s="6"/>
      <c r="F12" s="75" t="s">
        <v>572</v>
      </c>
      <c r="G12" s="17" t="s">
        <v>3</v>
      </c>
      <c r="H12" s="484">
        <f>H10+H11</f>
        <v>59170</v>
      </c>
      <c r="I12" s="453" t="s">
        <v>713</v>
      </c>
    </row>
    <row r="13" spans="1:9">
      <c r="A13" s="20"/>
      <c r="B13" s="20"/>
      <c r="C13" s="21"/>
      <c r="D13" s="60"/>
      <c r="E13" s="22"/>
      <c r="F13" s="25"/>
      <c r="G13" s="25"/>
    </row>
    <row r="14" spans="1:9" ht="15.75" thickBot="1">
      <c r="A14" s="20"/>
      <c r="B14" s="20"/>
      <c r="C14" s="21"/>
      <c r="D14" s="60"/>
      <c r="E14" s="22"/>
      <c r="F14" s="25"/>
      <c r="G14" s="25"/>
    </row>
    <row r="15" spans="1:9">
      <c r="B15" s="591" t="s">
        <v>717</v>
      </c>
      <c r="C15" s="592"/>
      <c r="D15" s="592"/>
      <c r="E15" s="592"/>
      <c r="F15" s="592"/>
      <c r="G15" s="593"/>
    </row>
    <row r="16" spans="1:9">
      <c r="B16" s="594"/>
      <c r="C16" s="595"/>
      <c r="D16" s="595"/>
      <c r="E16" s="595"/>
      <c r="F16" s="595"/>
      <c r="G16" s="596"/>
    </row>
    <row r="17" spans="2:7" ht="25.5" customHeight="1" thickBot="1">
      <c r="B17" s="597"/>
      <c r="C17" s="598"/>
      <c r="D17" s="598"/>
      <c r="E17" s="598"/>
      <c r="F17" s="598"/>
      <c r="G17" s="599"/>
    </row>
    <row r="18" spans="2:7">
      <c r="B18" s="47"/>
      <c r="C18" s="48"/>
      <c r="D18" s="47"/>
      <c r="E18" s="47"/>
      <c r="F18" s="47"/>
      <c r="G18" s="47"/>
    </row>
    <row r="19" spans="2:7" ht="15.75" thickBot="1">
      <c r="B19" s="47"/>
      <c r="C19" s="48"/>
      <c r="D19" s="47"/>
      <c r="E19" s="47"/>
      <c r="F19" s="47"/>
      <c r="G19" s="47"/>
    </row>
    <row r="20" spans="2:7">
      <c r="B20" s="567" t="s">
        <v>719</v>
      </c>
      <c r="C20" s="568"/>
      <c r="D20" s="568"/>
      <c r="E20" s="568"/>
      <c r="F20" s="568"/>
      <c r="G20" s="600"/>
    </row>
    <row r="21" spans="2:7">
      <c r="B21" s="569"/>
      <c r="C21" s="570"/>
      <c r="D21" s="570"/>
      <c r="E21" s="570"/>
      <c r="F21" s="570"/>
      <c r="G21" s="601"/>
    </row>
    <row r="22" spans="2:7" ht="15.75" thickBot="1">
      <c r="B22" s="571"/>
      <c r="C22" s="572"/>
      <c r="D22" s="572"/>
      <c r="E22" s="572"/>
      <c r="F22" s="572"/>
      <c r="G22" s="602"/>
    </row>
  </sheetData>
  <sheetProtection password="CA57" sheet="1" objects="1" scenarios="1"/>
  <mergeCells count="2">
    <mergeCell ref="B15:G17"/>
    <mergeCell ref="B20:G22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topLeftCell="A2" zoomScaleNormal="100" workbookViewId="0">
      <selection activeCell="G2" sqref="G2"/>
    </sheetView>
  </sheetViews>
  <sheetFormatPr defaultRowHeight="12.75"/>
  <cols>
    <col min="1" max="1" width="2.42578125" style="187" customWidth="1"/>
    <col min="2" max="2" width="3.7109375" style="249" customWidth="1"/>
    <col min="3" max="3" width="35.7109375" style="248" customWidth="1"/>
    <col min="4" max="4" width="4.85546875" style="250" bestFit="1" customWidth="1"/>
    <col min="5" max="5" width="6.7109375" style="251" bestFit="1" customWidth="1"/>
    <col min="6" max="6" width="11.28515625" style="252" customWidth="1"/>
    <col min="7" max="7" width="14.140625" style="252" bestFit="1" customWidth="1"/>
    <col min="8" max="8" width="6.5703125" style="187" bestFit="1" customWidth="1"/>
    <col min="9" max="9" width="12" style="187" bestFit="1" customWidth="1"/>
    <col min="10" max="16384" width="9.140625" style="187"/>
  </cols>
  <sheetData>
    <row r="1" spans="1:9" s="172" customFormat="1" ht="15">
      <c r="A1" s="169"/>
      <c r="B1" s="169"/>
      <c r="C1" s="169"/>
      <c r="D1" s="169"/>
      <c r="E1" s="170"/>
      <c r="F1" s="169"/>
      <c r="G1" s="171"/>
    </row>
    <row r="2" spans="1:9" s="175" customFormat="1" ht="18">
      <c r="A2" s="140" t="s">
        <v>497</v>
      </c>
      <c r="B2" s="140"/>
      <c r="C2" s="140"/>
      <c r="D2" s="173"/>
      <c r="E2" s="174"/>
      <c r="F2" s="173"/>
      <c r="G2" s="544">
        <f>G18+G54+G112+G132</f>
        <v>3250</v>
      </c>
      <c r="H2" s="545" t="s">
        <v>746</v>
      </c>
      <c r="I2" s="545"/>
    </row>
    <row r="3" spans="1:9" s="172" customFormat="1" ht="15">
      <c r="A3" s="176"/>
      <c r="B3" s="177"/>
      <c r="C3" s="177"/>
      <c r="D3" s="177"/>
      <c r="E3" s="178"/>
      <c r="F3" s="177"/>
      <c r="G3" s="179"/>
    </row>
    <row r="4" spans="1:9" s="172" customFormat="1" ht="18.75" customHeight="1">
      <c r="A4" s="180" t="s">
        <v>502</v>
      </c>
      <c r="B4" s="181" t="s">
        <v>503</v>
      </c>
      <c r="C4" s="517" t="s">
        <v>0</v>
      </c>
      <c r="D4" s="517" t="s">
        <v>504</v>
      </c>
      <c r="E4" s="518" t="s">
        <v>9</v>
      </c>
      <c r="F4" s="517" t="s">
        <v>10</v>
      </c>
      <c r="G4" s="517" t="s">
        <v>505</v>
      </c>
    </row>
    <row r="5" spans="1:9" s="184" customFormat="1">
      <c r="A5" s="182"/>
      <c r="B5" s="183"/>
      <c r="C5" s="519"/>
      <c r="D5" s="520"/>
      <c r="E5" s="521"/>
      <c r="F5" s="522"/>
      <c r="G5" s="522"/>
    </row>
    <row r="6" spans="1:9" s="184" customFormat="1">
      <c r="A6" s="185">
        <v>1.1000000000000001</v>
      </c>
      <c r="B6" s="186" t="s">
        <v>498</v>
      </c>
      <c r="C6" s="156"/>
      <c r="D6" s="156"/>
      <c r="E6" s="288"/>
      <c r="F6" s="156"/>
      <c r="G6" s="186"/>
    </row>
    <row r="7" spans="1:9" s="184" customFormat="1">
      <c r="A7" s="187"/>
      <c r="B7" s="188"/>
      <c r="C7" s="331"/>
      <c r="D7" s="332"/>
      <c r="E7" s="333"/>
      <c r="F7" s="334"/>
      <c r="G7" s="189"/>
    </row>
    <row r="8" spans="1:9" s="184" customFormat="1" ht="15">
      <c r="A8" s="190"/>
      <c r="B8" s="191">
        <f>COUNT($B$6:B7)+1</f>
        <v>1</v>
      </c>
      <c r="C8" s="272" t="s">
        <v>506</v>
      </c>
      <c r="D8" s="273" t="s">
        <v>507</v>
      </c>
      <c r="E8" s="274">
        <v>858</v>
      </c>
      <c r="F8" s="192"/>
      <c r="G8" s="144">
        <f t="shared" ref="G8:G16" si="0">E8*ROUND(F8,2)</f>
        <v>0</v>
      </c>
    </row>
    <row r="9" spans="1:9" s="184" customFormat="1">
      <c r="A9" s="193"/>
      <c r="B9" s="191"/>
      <c r="C9" s="272"/>
      <c r="D9" s="273"/>
      <c r="E9" s="274"/>
      <c r="F9" s="192"/>
      <c r="G9" s="151"/>
    </row>
    <row r="10" spans="1:9" s="184" customFormat="1" ht="25.5">
      <c r="A10" s="190"/>
      <c r="B10" s="191">
        <f>COUNT($B$6:B9)+1</f>
        <v>2</v>
      </c>
      <c r="C10" s="272" t="s">
        <v>508</v>
      </c>
      <c r="D10" s="273" t="s">
        <v>509</v>
      </c>
      <c r="E10" s="275">
        <v>40</v>
      </c>
      <c r="F10" s="192"/>
      <c r="G10" s="144">
        <f t="shared" si="0"/>
        <v>0</v>
      </c>
    </row>
    <row r="11" spans="1:9" s="184" customFormat="1" ht="15">
      <c r="A11" s="190"/>
      <c r="B11" s="191"/>
      <c r="C11" s="276"/>
      <c r="D11" s="273"/>
      <c r="E11" s="275"/>
      <c r="F11" s="192"/>
      <c r="G11" s="144">
        <f t="shared" si="0"/>
        <v>0</v>
      </c>
    </row>
    <row r="12" spans="1:9" s="184" customFormat="1" ht="25.5">
      <c r="A12" s="190"/>
      <c r="B12" s="191">
        <f>COUNT($B$6:B11)+1</f>
        <v>3</v>
      </c>
      <c r="C12" s="272" t="s">
        <v>510</v>
      </c>
      <c r="D12" s="276"/>
      <c r="E12" s="277"/>
      <c r="F12" s="192"/>
      <c r="G12" s="144">
        <f t="shared" si="0"/>
        <v>0</v>
      </c>
    </row>
    <row r="13" spans="1:9" s="184" customFormat="1" ht="15">
      <c r="A13" s="190"/>
      <c r="B13" s="191"/>
      <c r="C13" s="278" t="s">
        <v>511</v>
      </c>
      <c r="D13" s="273" t="s">
        <v>507</v>
      </c>
      <c r="E13" s="279">
        <v>360</v>
      </c>
      <c r="F13" s="192"/>
      <c r="G13" s="144">
        <f t="shared" si="0"/>
        <v>0</v>
      </c>
    </row>
    <row r="14" spans="1:9" s="184" customFormat="1" ht="15">
      <c r="A14" s="190"/>
      <c r="B14" s="191"/>
      <c r="C14" s="278" t="s">
        <v>512</v>
      </c>
      <c r="D14" s="273" t="s">
        <v>507</v>
      </c>
      <c r="E14" s="279">
        <v>80</v>
      </c>
      <c r="F14" s="192"/>
      <c r="G14" s="144">
        <f t="shared" si="0"/>
        <v>0</v>
      </c>
    </row>
    <row r="15" spans="1:9" ht="15">
      <c r="A15" s="190"/>
      <c r="B15" s="191"/>
      <c r="C15" s="276"/>
      <c r="D15" s="273"/>
      <c r="E15" s="275"/>
      <c r="F15" s="192"/>
      <c r="G15" s="144">
        <f t="shared" si="0"/>
        <v>0</v>
      </c>
    </row>
    <row r="16" spans="1:9" ht="51">
      <c r="A16" s="190"/>
      <c r="B16" s="191">
        <f>COUNT($B$6:B15)+1</f>
        <v>4</v>
      </c>
      <c r="C16" s="272" t="s">
        <v>513</v>
      </c>
      <c r="D16" s="273" t="s">
        <v>507</v>
      </c>
      <c r="E16" s="279">
        <v>100</v>
      </c>
      <c r="F16" s="192"/>
      <c r="G16" s="144">
        <f t="shared" si="0"/>
        <v>0</v>
      </c>
    </row>
    <row r="17" spans="1:8">
      <c r="A17" s="190"/>
      <c r="B17" s="194"/>
      <c r="C17" s="280"/>
      <c r="D17" s="281"/>
      <c r="E17" s="282"/>
      <c r="F17" s="152"/>
      <c r="G17" s="152"/>
    </row>
    <row r="18" spans="1:8">
      <c r="A18" s="196"/>
      <c r="B18" s="197"/>
      <c r="C18" s="603" t="s">
        <v>514</v>
      </c>
      <c r="D18" s="603"/>
      <c r="E18" s="603"/>
      <c r="F18" s="603"/>
      <c r="G18" s="153">
        <f>SUM(G8:G16)</f>
        <v>0</v>
      </c>
    </row>
    <row r="19" spans="1:8" ht="13.5" thickBot="1">
      <c r="A19" s="190"/>
      <c r="B19" s="194"/>
      <c r="C19" s="283"/>
      <c r="D19" s="283"/>
      <c r="E19" s="284"/>
      <c r="F19" s="283" t="s">
        <v>2</v>
      </c>
      <c r="G19" s="154">
        <f>G18*0.22</f>
        <v>0</v>
      </c>
    </row>
    <row r="20" spans="1:8" ht="13.5" thickBot="1">
      <c r="A20" s="198"/>
      <c r="B20" s="199"/>
      <c r="C20" s="285"/>
      <c r="D20" s="285"/>
      <c r="E20" s="286"/>
      <c r="F20" s="287" t="s">
        <v>3</v>
      </c>
      <c r="G20" s="155">
        <f>G18+G19</f>
        <v>0</v>
      </c>
    </row>
    <row r="21" spans="1:8">
      <c r="A21" s="190"/>
      <c r="B21" s="200"/>
      <c r="C21" s="285"/>
      <c r="D21" s="285"/>
      <c r="E21" s="286"/>
      <c r="F21" s="285"/>
      <c r="G21" s="154"/>
    </row>
    <row r="22" spans="1:8" s="184" customFormat="1">
      <c r="A22" s="185">
        <v>1.2</v>
      </c>
      <c r="B22" s="186" t="s">
        <v>499</v>
      </c>
      <c r="C22" s="156"/>
      <c r="D22" s="156"/>
      <c r="E22" s="288"/>
      <c r="F22" s="156"/>
      <c r="G22" s="156"/>
    </row>
    <row r="23" spans="1:8" s="184" customFormat="1">
      <c r="A23" s="190"/>
      <c r="B23" s="200"/>
      <c r="C23" s="289"/>
      <c r="D23" s="290"/>
      <c r="E23" s="282"/>
      <c r="F23" s="152"/>
      <c r="G23" s="157"/>
    </row>
    <row r="24" spans="1:8" s="184" customFormat="1" ht="25.5">
      <c r="A24" s="201"/>
      <c r="B24" s="191">
        <f>COUNT($B$22:B23)+1</f>
        <v>1</v>
      </c>
      <c r="C24" s="272" t="s">
        <v>515</v>
      </c>
      <c r="D24" s="273" t="s">
        <v>516</v>
      </c>
      <c r="E24" s="291">
        <v>55</v>
      </c>
      <c r="F24" s="192"/>
      <c r="G24" s="144">
        <f t="shared" ref="G24:G52" si="1">E24*ROUND(F24,2)</f>
        <v>0</v>
      </c>
    </row>
    <row r="25" spans="1:8" s="184" customFormat="1" ht="15">
      <c r="A25" s="201"/>
      <c r="B25" s="191"/>
      <c r="C25" s="272"/>
      <c r="D25" s="273"/>
      <c r="E25" s="291"/>
      <c r="F25" s="192"/>
      <c r="G25" s="144"/>
    </row>
    <row r="26" spans="1:8" ht="51">
      <c r="A26" s="201"/>
      <c r="B26" s="191">
        <f>COUNT($B$22:B25)+1</f>
        <v>2</v>
      </c>
      <c r="C26" s="272" t="s">
        <v>517</v>
      </c>
      <c r="D26" s="273" t="s">
        <v>516</v>
      </c>
      <c r="E26" s="291">
        <v>165</v>
      </c>
      <c r="F26" s="192"/>
      <c r="G26" s="149">
        <f t="shared" si="1"/>
        <v>0</v>
      </c>
      <c r="H26" s="454" t="s">
        <v>712</v>
      </c>
    </row>
    <row r="27" spans="1:8" ht="15">
      <c r="A27" s="201"/>
      <c r="B27" s="191"/>
      <c r="C27" s="272"/>
      <c r="D27" s="273"/>
      <c r="E27" s="291"/>
      <c r="F27" s="192"/>
      <c r="G27" s="144"/>
    </row>
    <row r="28" spans="1:8" ht="51">
      <c r="A28" s="201"/>
      <c r="B28" s="191">
        <f>COUNT($B$22:B27)+1</f>
        <v>3</v>
      </c>
      <c r="C28" s="272" t="s">
        <v>518</v>
      </c>
      <c r="D28" s="273" t="s">
        <v>516</v>
      </c>
      <c r="E28" s="291">
        <f>1700-E26-E30+147</f>
        <v>1663</v>
      </c>
      <c r="F28" s="192"/>
      <c r="G28" s="149">
        <f t="shared" si="1"/>
        <v>0</v>
      </c>
      <c r="H28" s="454" t="s">
        <v>712</v>
      </c>
    </row>
    <row r="29" spans="1:8" ht="15">
      <c r="A29" s="201"/>
      <c r="B29" s="191"/>
      <c r="C29" s="272"/>
      <c r="D29" s="273"/>
      <c r="E29" s="291"/>
      <c r="F29" s="192"/>
      <c r="G29" s="144"/>
    </row>
    <row r="30" spans="1:8" s="190" customFormat="1" ht="63.75">
      <c r="A30" s="201"/>
      <c r="B30" s="191">
        <f>COUNT($B$22:B29)+1</f>
        <v>4</v>
      </c>
      <c r="C30" s="272" t="s">
        <v>519</v>
      </c>
      <c r="D30" s="273" t="s">
        <v>516</v>
      </c>
      <c r="E30" s="291">
        <f>0.5*(SUM(E102:E104))</f>
        <v>19</v>
      </c>
      <c r="F30" s="192"/>
      <c r="G30" s="149">
        <f t="shared" si="1"/>
        <v>0</v>
      </c>
      <c r="H30" s="454" t="s">
        <v>712</v>
      </c>
    </row>
    <row r="31" spans="1:8" s="193" customFormat="1" ht="15">
      <c r="A31" s="201"/>
      <c r="B31" s="191"/>
      <c r="C31" s="272"/>
      <c r="D31" s="273"/>
      <c r="E31" s="291"/>
      <c r="F31" s="192"/>
      <c r="G31" s="144"/>
    </row>
    <row r="32" spans="1:8" s="190" customFormat="1" ht="63.75">
      <c r="A32" s="201"/>
      <c r="B32" s="191">
        <f>COUNT($B$22:B31)+1</f>
        <v>5</v>
      </c>
      <c r="C32" s="272" t="s">
        <v>520</v>
      </c>
      <c r="D32" s="273" t="s">
        <v>516</v>
      </c>
      <c r="E32" s="291">
        <v>10</v>
      </c>
      <c r="F32" s="192"/>
      <c r="G32" s="149">
        <f t="shared" si="1"/>
        <v>0</v>
      </c>
      <c r="H32" s="454" t="s">
        <v>712</v>
      </c>
    </row>
    <row r="33" spans="1:9" s="190" customFormat="1" ht="15">
      <c r="A33" s="201"/>
      <c r="B33" s="191"/>
      <c r="C33" s="272"/>
      <c r="D33" s="273"/>
      <c r="E33" s="291"/>
      <c r="F33" s="192"/>
      <c r="G33" s="144"/>
    </row>
    <row r="34" spans="1:9" s="190" customFormat="1" ht="51">
      <c r="A34" s="201"/>
      <c r="B34" s="191">
        <f>COUNT($B$22:B33)+1</f>
        <v>6</v>
      </c>
      <c r="C34" s="272" t="s">
        <v>521</v>
      </c>
      <c r="D34" s="273" t="s">
        <v>516</v>
      </c>
      <c r="E34" s="291">
        <v>30</v>
      </c>
      <c r="F34" s="192"/>
      <c r="G34" s="144">
        <f t="shared" si="1"/>
        <v>0</v>
      </c>
      <c r="H34" s="454" t="s">
        <v>712</v>
      </c>
    </row>
    <row r="35" spans="1:9" s="190" customFormat="1" ht="15">
      <c r="A35" s="201"/>
      <c r="B35" s="191"/>
      <c r="C35" s="272"/>
      <c r="D35" s="273"/>
      <c r="E35" s="291"/>
      <c r="F35" s="192"/>
      <c r="G35" s="144"/>
    </row>
    <row r="36" spans="1:9" s="190" customFormat="1" ht="25.5">
      <c r="A36" s="201"/>
      <c r="B36" s="191">
        <f>COUNT($B$22:B35)+1</f>
        <v>7</v>
      </c>
      <c r="C36" s="272" t="s">
        <v>522</v>
      </c>
      <c r="D36" s="273" t="s">
        <v>507</v>
      </c>
      <c r="E36" s="291">
        <v>170</v>
      </c>
      <c r="F36" s="192"/>
      <c r="G36" s="144">
        <f t="shared" si="1"/>
        <v>0</v>
      </c>
    </row>
    <row r="37" spans="1:9" s="190" customFormat="1" ht="15">
      <c r="A37" s="201"/>
      <c r="B37" s="191"/>
      <c r="C37" s="272"/>
      <c r="D37" s="273"/>
      <c r="E37" s="291"/>
      <c r="F37" s="192"/>
      <c r="G37" s="144"/>
    </row>
    <row r="38" spans="1:9" s="190" customFormat="1" ht="38.25">
      <c r="A38" s="201"/>
      <c r="B38" s="191">
        <f>COUNT($B$22:B37)+1</f>
        <v>8</v>
      </c>
      <c r="C38" s="272" t="s">
        <v>523</v>
      </c>
      <c r="D38" s="273" t="s">
        <v>524</v>
      </c>
      <c r="E38" s="291">
        <v>10</v>
      </c>
      <c r="F38" s="192"/>
      <c r="G38" s="144">
        <f t="shared" si="1"/>
        <v>0</v>
      </c>
    </row>
    <row r="39" spans="1:9" s="190" customFormat="1" ht="15">
      <c r="A39" s="201"/>
      <c r="B39" s="191"/>
      <c r="C39" s="272"/>
      <c r="D39" s="273"/>
      <c r="E39" s="291"/>
      <c r="F39" s="192"/>
      <c r="G39" s="144"/>
      <c r="I39" s="201"/>
    </row>
    <row r="40" spans="1:9" s="190" customFormat="1" ht="25.5">
      <c r="A40" s="201"/>
      <c r="B40" s="191">
        <f>COUNT($B$22:B39)+1</f>
        <v>9</v>
      </c>
      <c r="C40" s="272" t="s">
        <v>525</v>
      </c>
      <c r="D40" s="273" t="s">
        <v>526</v>
      </c>
      <c r="E40" s="291">
        <v>780</v>
      </c>
      <c r="F40" s="192"/>
      <c r="G40" s="144">
        <f t="shared" si="1"/>
        <v>0</v>
      </c>
      <c r="I40" s="201"/>
    </row>
    <row r="41" spans="1:9" s="190" customFormat="1" ht="15">
      <c r="A41" s="202"/>
      <c r="B41" s="191"/>
      <c r="C41" s="272"/>
      <c r="D41" s="292"/>
      <c r="E41" s="293"/>
      <c r="F41" s="192"/>
      <c r="G41" s="144"/>
      <c r="I41" s="201"/>
    </row>
    <row r="42" spans="1:9" s="190" customFormat="1" ht="51">
      <c r="A42" s="203"/>
      <c r="B42" s="191">
        <f>COUNT($B$22:B41)+1</f>
        <v>10</v>
      </c>
      <c r="C42" s="272" t="s">
        <v>527</v>
      </c>
      <c r="D42" s="273" t="s">
        <v>516</v>
      </c>
      <c r="E42" s="294">
        <v>132</v>
      </c>
      <c r="F42" s="192"/>
      <c r="G42" s="144">
        <f t="shared" si="1"/>
        <v>0</v>
      </c>
      <c r="I42" s="201"/>
    </row>
    <row r="43" spans="1:9" s="190" customFormat="1" ht="15">
      <c r="A43" s="202"/>
      <c r="B43" s="191"/>
      <c r="C43" s="272"/>
      <c r="D43" s="292"/>
      <c r="E43" s="293"/>
      <c r="F43" s="192"/>
      <c r="G43" s="144"/>
      <c r="I43" s="201"/>
    </row>
    <row r="44" spans="1:9" s="201" customFormat="1" ht="63.75">
      <c r="A44" s="203"/>
      <c r="B44" s="191">
        <f>COUNT($B$22:B43)+1</f>
        <v>11</v>
      </c>
      <c r="C44" s="272" t="s">
        <v>528</v>
      </c>
      <c r="D44" s="273" t="s">
        <v>516</v>
      </c>
      <c r="E44" s="294">
        <v>350</v>
      </c>
      <c r="F44" s="192"/>
      <c r="G44" s="144">
        <f t="shared" si="1"/>
        <v>0</v>
      </c>
    </row>
    <row r="45" spans="1:9" s="201" customFormat="1">
      <c r="A45" s="202"/>
      <c r="B45" s="191"/>
      <c r="C45" s="272"/>
      <c r="D45" s="292"/>
      <c r="E45" s="293"/>
      <c r="F45" s="192"/>
      <c r="G45" s="151"/>
      <c r="I45" s="202"/>
    </row>
    <row r="46" spans="1:9" s="201" customFormat="1" ht="63.75">
      <c r="B46" s="191">
        <f>COUNT($B$22:B45)+1</f>
        <v>12</v>
      </c>
      <c r="C46" s="272" t="s">
        <v>529</v>
      </c>
      <c r="D46" s="273" t="s">
        <v>516</v>
      </c>
      <c r="E46" s="291">
        <f>E26+E34</f>
        <v>195</v>
      </c>
      <c r="F46" s="192"/>
      <c r="G46" s="149">
        <f t="shared" si="1"/>
        <v>0</v>
      </c>
      <c r="H46" s="454" t="s">
        <v>712</v>
      </c>
      <c r="I46" s="187"/>
    </row>
    <row r="47" spans="1:9" s="201" customFormat="1">
      <c r="B47" s="191"/>
      <c r="C47" s="272"/>
      <c r="D47" s="295"/>
      <c r="E47" s="291"/>
      <c r="F47" s="192"/>
      <c r="G47" s="158"/>
      <c r="I47" s="202"/>
    </row>
    <row r="48" spans="1:9" s="201" customFormat="1" ht="51">
      <c r="A48" s="187"/>
      <c r="B48" s="191">
        <f>COUNT($B$22:B47)+1</f>
        <v>13</v>
      </c>
      <c r="C48" s="272" t="s">
        <v>530</v>
      </c>
      <c r="D48" s="273" t="s">
        <v>516</v>
      </c>
      <c r="E48" s="296">
        <v>550</v>
      </c>
      <c r="F48" s="192"/>
      <c r="G48" s="144">
        <f t="shared" si="1"/>
        <v>0</v>
      </c>
      <c r="I48" s="187"/>
    </row>
    <row r="49" spans="1:10" s="201" customFormat="1">
      <c r="A49" s="187"/>
      <c r="B49" s="191"/>
      <c r="C49" s="272"/>
      <c r="D49" s="273"/>
      <c r="E49" s="296"/>
      <c r="F49" s="192"/>
      <c r="G49" s="151"/>
    </row>
    <row r="50" spans="1:10" s="201" customFormat="1" ht="25.5">
      <c r="B50" s="191">
        <f>COUNT($B$22:B49)+1</f>
        <v>14</v>
      </c>
      <c r="C50" s="272" t="s">
        <v>531</v>
      </c>
      <c r="D50" s="273" t="s">
        <v>516</v>
      </c>
      <c r="E50" s="291">
        <f>E24</f>
        <v>55</v>
      </c>
      <c r="F50" s="192"/>
      <c r="G50" s="144">
        <f t="shared" si="1"/>
        <v>0</v>
      </c>
      <c r="I50" s="187"/>
    </row>
    <row r="51" spans="1:10" s="201" customFormat="1">
      <c r="A51" s="187"/>
      <c r="B51" s="191"/>
      <c r="C51" s="272"/>
      <c r="D51" s="273"/>
      <c r="E51" s="296"/>
      <c r="F51" s="192"/>
      <c r="G51" s="151"/>
    </row>
    <row r="52" spans="1:10" s="201" customFormat="1" ht="15">
      <c r="B52" s="191">
        <f>COUNT($B$22:B51)+1</f>
        <v>15</v>
      </c>
      <c r="C52" s="272" t="s">
        <v>532</v>
      </c>
      <c r="D52" s="273" t="s">
        <v>526</v>
      </c>
      <c r="E52" s="297">
        <f>E50/0.2</f>
        <v>275</v>
      </c>
      <c r="F52" s="192"/>
      <c r="G52" s="144">
        <f t="shared" si="1"/>
        <v>0</v>
      </c>
    </row>
    <row r="53" spans="1:10" s="201" customFormat="1">
      <c r="B53" s="194"/>
      <c r="C53" s="298"/>
      <c r="D53" s="299"/>
      <c r="E53" s="300"/>
      <c r="F53" s="205"/>
      <c r="G53" s="159"/>
    </row>
    <row r="54" spans="1:10" s="201" customFormat="1">
      <c r="A54" s="207"/>
      <c r="B54" s="208"/>
      <c r="C54" s="302"/>
      <c r="D54" s="303"/>
      <c r="E54" s="304"/>
      <c r="F54" s="305" t="s">
        <v>533</v>
      </c>
      <c r="G54" s="153">
        <f>SUM(G24:G52)</f>
        <v>0</v>
      </c>
      <c r="I54" s="209"/>
    </row>
    <row r="55" spans="1:10" s="201" customFormat="1" ht="13.5" thickBot="1">
      <c r="A55" s="210"/>
      <c r="B55" s="211"/>
      <c r="C55" s="306"/>
      <c r="D55" s="307"/>
      <c r="E55" s="308"/>
      <c r="F55" s="283" t="s">
        <v>2</v>
      </c>
      <c r="G55" s="154">
        <f>G54*0.22</f>
        <v>0</v>
      </c>
      <c r="I55" s="209"/>
    </row>
    <row r="56" spans="1:10" s="201" customFormat="1" ht="13.5" thickBot="1">
      <c r="A56" s="210"/>
      <c r="B56" s="211"/>
      <c r="C56" s="306"/>
      <c r="D56" s="307"/>
      <c r="E56" s="308"/>
      <c r="F56" s="287" t="s">
        <v>3</v>
      </c>
      <c r="G56" s="155">
        <f>G54+G55</f>
        <v>0</v>
      </c>
      <c r="I56" s="209"/>
    </row>
    <row r="57" spans="1:10" s="201" customFormat="1">
      <c r="B57" s="194"/>
      <c r="C57" s="309"/>
      <c r="D57" s="299"/>
      <c r="E57" s="300"/>
      <c r="F57" s="301"/>
      <c r="G57" s="159"/>
    </row>
    <row r="58" spans="1:10" s="201" customFormat="1">
      <c r="A58" s="185">
        <v>1.3</v>
      </c>
      <c r="B58" s="186" t="s">
        <v>500</v>
      </c>
      <c r="C58" s="156"/>
      <c r="D58" s="156"/>
      <c r="E58" s="288"/>
      <c r="F58" s="186"/>
      <c r="G58" s="156"/>
      <c r="I58" s="214"/>
    </row>
    <row r="59" spans="1:10" s="201" customFormat="1">
      <c r="A59" s="215"/>
      <c r="B59" s="215"/>
      <c r="C59" s="160"/>
      <c r="D59" s="160"/>
      <c r="E59" s="310"/>
      <c r="F59" s="215"/>
      <c r="G59" s="160"/>
    </row>
    <row r="60" spans="1:10" s="201" customFormat="1" ht="76.5">
      <c r="A60" s="187"/>
      <c r="B60" s="191">
        <f>COUNT($B$58:B59)+1</f>
        <v>1</v>
      </c>
      <c r="C60" s="272" t="s">
        <v>534</v>
      </c>
      <c r="D60" s="311"/>
      <c r="E60" s="312"/>
      <c r="F60" s="192"/>
      <c r="G60" s="161"/>
      <c r="I60" s="216"/>
    </row>
    <row r="61" spans="1:10" s="201" customFormat="1" ht="15">
      <c r="A61" s="187"/>
      <c r="B61" s="191"/>
      <c r="C61" s="278" t="s">
        <v>535</v>
      </c>
      <c r="D61" s="273" t="s">
        <v>507</v>
      </c>
      <c r="E61" s="313">
        <v>426</v>
      </c>
      <c r="F61" s="192"/>
      <c r="G61" s="144">
        <f t="shared" ref="G61:G63" si="2">E61*ROUND(F61,2)</f>
        <v>0</v>
      </c>
      <c r="I61" s="216"/>
    </row>
    <row r="62" spans="1:10" s="201" customFormat="1" ht="15">
      <c r="A62" s="187"/>
      <c r="B62" s="191"/>
      <c r="C62" s="278" t="s">
        <v>536</v>
      </c>
      <c r="D62" s="273" t="s">
        <v>507</v>
      </c>
      <c r="E62" s="313">
        <v>274</v>
      </c>
      <c r="F62" s="192"/>
      <c r="G62" s="144">
        <f t="shared" si="2"/>
        <v>0</v>
      </c>
      <c r="I62" s="187"/>
    </row>
    <row r="63" spans="1:10" s="202" customFormat="1" ht="15">
      <c r="A63" s="187"/>
      <c r="B63" s="191"/>
      <c r="C63" s="278" t="s">
        <v>537</v>
      </c>
      <c r="D63" s="273" t="s">
        <v>507</v>
      </c>
      <c r="E63" s="313">
        <v>158</v>
      </c>
      <c r="F63" s="192"/>
      <c r="G63" s="144">
        <f t="shared" si="2"/>
        <v>0</v>
      </c>
      <c r="I63" s="187"/>
      <c r="J63" s="217"/>
    </row>
    <row r="64" spans="1:10" ht="15">
      <c r="A64" s="215"/>
      <c r="B64" s="218"/>
      <c r="C64" s="162"/>
      <c r="D64" s="162"/>
      <c r="E64" s="314"/>
      <c r="F64" s="192"/>
      <c r="G64" s="162"/>
      <c r="I64" s="216"/>
      <c r="J64" s="219"/>
    </row>
    <row r="65" spans="1:10" s="202" customFormat="1" ht="102">
      <c r="A65" s="187"/>
      <c r="B65" s="191">
        <f>COUNT($B$58:B64)+1</f>
        <v>2</v>
      </c>
      <c r="C65" s="272" t="s">
        <v>538</v>
      </c>
      <c r="D65" s="311"/>
      <c r="E65" s="312"/>
      <c r="F65" s="192"/>
      <c r="G65" s="161"/>
      <c r="I65" s="220"/>
      <c r="J65" s="217"/>
    </row>
    <row r="66" spans="1:10" ht="15">
      <c r="B66" s="191"/>
      <c r="C66" s="278" t="s">
        <v>539</v>
      </c>
      <c r="D66" s="273" t="s">
        <v>507</v>
      </c>
      <c r="E66" s="313">
        <v>210</v>
      </c>
      <c r="F66" s="192"/>
      <c r="G66" s="144">
        <f t="shared" ref="G66" si="3">E66*ROUND(F66,2)</f>
        <v>0</v>
      </c>
      <c r="I66" s="221"/>
      <c r="J66" s="219"/>
    </row>
    <row r="67" spans="1:10" s="202" customFormat="1" ht="15">
      <c r="A67" s="215"/>
      <c r="B67" s="218"/>
      <c r="C67" s="162"/>
      <c r="D67" s="162"/>
      <c r="E67" s="314"/>
      <c r="F67" s="192"/>
      <c r="G67" s="162"/>
      <c r="I67" s="216"/>
      <c r="J67" s="217"/>
    </row>
    <row r="68" spans="1:10" s="201" customFormat="1" ht="63.75">
      <c r="A68" s="220"/>
      <c r="B68" s="191">
        <f>COUNT($B$58:B67)+1</f>
        <v>3</v>
      </c>
      <c r="C68" s="272" t="s">
        <v>540</v>
      </c>
      <c r="D68" s="273" t="s">
        <v>541</v>
      </c>
      <c r="E68" s="313">
        <v>12</v>
      </c>
      <c r="F68" s="192"/>
      <c r="G68" s="144">
        <f t="shared" ref="G68" si="4">E68*ROUND(F68,2)</f>
        <v>0</v>
      </c>
      <c r="I68" s="220"/>
    </row>
    <row r="69" spans="1:10" s="201" customFormat="1">
      <c r="A69" s="215"/>
      <c r="B69" s="191"/>
      <c r="C69" s="272"/>
      <c r="D69" s="162"/>
      <c r="E69" s="314"/>
      <c r="F69" s="192"/>
      <c r="G69" s="162"/>
      <c r="I69" s="221"/>
    </row>
    <row r="70" spans="1:10" ht="51">
      <c r="A70" s="220"/>
      <c r="B70" s="191">
        <f>COUNT($B$58:B69)+1</f>
        <v>4</v>
      </c>
      <c r="C70" s="272" t="s">
        <v>542</v>
      </c>
      <c r="D70" s="273"/>
      <c r="E70" s="313"/>
      <c r="F70" s="192"/>
      <c r="G70" s="151"/>
      <c r="I70" s="221"/>
    </row>
    <row r="71" spans="1:10" ht="15">
      <c r="A71" s="221"/>
      <c r="B71" s="191"/>
      <c r="C71" s="278" t="s">
        <v>543</v>
      </c>
      <c r="D71" s="273" t="s">
        <v>509</v>
      </c>
      <c r="E71" s="315">
        <v>6</v>
      </c>
      <c r="F71" s="192"/>
      <c r="G71" s="144">
        <f t="shared" ref="G71:G72" si="5">E71*ROUND(F71,2)</f>
        <v>0</v>
      </c>
    </row>
    <row r="72" spans="1:10" s="201" customFormat="1" ht="15">
      <c r="A72" s="221"/>
      <c r="B72" s="191"/>
      <c r="C72" s="278" t="s">
        <v>544</v>
      </c>
      <c r="D72" s="273" t="s">
        <v>509</v>
      </c>
      <c r="E72" s="315">
        <v>32</v>
      </c>
      <c r="F72" s="192"/>
      <c r="G72" s="144">
        <f t="shared" si="5"/>
        <v>0</v>
      </c>
      <c r="I72" s="220"/>
    </row>
    <row r="73" spans="1:10">
      <c r="A73" s="221"/>
      <c r="B73" s="191"/>
      <c r="C73" s="278"/>
      <c r="D73" s="273"/>
      <c r="E73" s="315"/>
      <c r="F73" s="192"/>
      <c r="G73" s="151"/>
      <c r="I73" s="221"/>
    </row>
    <row r="74" spans="1:10" s="201" customFormat="1" ht="63.75">
      <c r="A74" s="220"/>
      <c r="B74" s="191">
        <f>COUNT($B$58:B73)+1</f>
        <v>5</v>
      </c>
      <c r="C74" s="272" t="s">
        <v>545</v>
      </c>
      <c r="D74" s="273"/>
      <c r="E74" s="313"/>
      <c r="F74" s="192"/>
      <c r="G74" s="151"/>
      <c r="I74" s="220"/>
    </row>
    <row r="75" spans="1:10" s="201" customFormat="1" ht="15">
      <c r="A75" s="221"/>
      <c r="B75" s="191"/>
      <c r="C75" s="278" t="s">
        <v>546</v>
      </c>
      <c r="D75" s="273" t="s">
        <v>509</v>
      </c>
      <c r="E75" s="315">
        <v>1</v>
      </c>
      <c r="F75" s="192"/>
      <c r="G75" s="144">
        <f t="shared" ref="G75" si="6">E75*ROUND(F75,2)</f>
        <v>0</v>
      </c>
      <c r="I75" s="221"/>
    </row>
    <row r="76" spans="1:10" s="210" customFormat="1">
      <c r="A76" s="221"/>
      <c r="B76" s="191"/>
      <c r="C76" s="278"/>
      <c r="D76" s="273"/>
      <c r="E76" s="315"/>
      <c r="F76" s="192"/>
      <c r="G76" s="151"/>
      <c r="I76" s="190"/>
    </row>
    <row r="77" spans="1:10" s="201" customFormat="1" ht="76.5">
      <c r="A77" s="220"/>
      <c r="B77" s="191">
        <f>COUNT($B$58:B75)+1</f>
        <v>6</v>
      </c>
      <c r="C77" s="272" t="s">
        <v>547</v>
      </c>
      <c r="D77" s="273"/>
      <c r="E77" s="313"/>
      <c r="F77" s="192"/>
      <c r="G77" s="151"/>
      <c r="I77" s="190"/>
    </row>
    <row r="78" spans="1:10" s="216" customFormat="1" ht="15">
      <c r="A78" s="221"/>
      <c r="B78" s="191"/>
      <c r="C78" s="278" t="s">
        <v>539</v>
      </c>
      <c r="D78" s="273" t="s">
        <v>509</v>
      </c>
      <c r="E78" s="315">
        <v>1</v>
      </c>
      <c r="F78" s="192"/>
      <c r="G78" s="144">
        <f t="shared" ref="G78:G79" si="7">E78*ROUND(F78,2)</f>
        <v>0</v>
      </c>
      <c r="I78" s="190"/>
    </row>
    <row r="79" spans="1:10" s="216" customFormat="1" ht="15">
      <c r="A79" s="221"/>
      <c r="B79" s="191"/>
      <c r="C79" s="278" t="s">
        <v>535</v>
      </c>
      <c r="D79" s="273" t="s">
        <v>509</v>
      </c>
      <c r="E79" s="315">
        <v>1</v>
      </c>
      <c r="F79" s="192"/>
      <c r="G79" s="144">
        <f t="shared" si="7"/>
        <v>0</v>
      </c>
      <c r="I79" s="190"/>
    </row>
    <row r="80" spans="1:10">
      <c r="A80" s="215"/>
      <c r="B80" s="191"/>
      <c r="C80" s="272"/>
      <c r="D80" s="162"/>
      <c r="E80" s="314"/>
      <c r="F80" s="192"/>
      <c r="G80" s="162"/>
      <c r="H80" s="206"/>
      <c r="I80" s="221"/>
    </row>
    <row r="81" spans="1:9" ht="63.75">
      <c r="A81" s="220"/>
      <c r="B81" s="191">
        <f>COUNT($B$58:B80)+1</f>
        <v>7</v>
      </c>
      <c r="C81" s="272" t="s">
        <v>548</v>
      </c>
      <c r="D81" s="273" t="s">
        <v>509</v>
      </c>
      <c r="E81" s="315">
        <v>35</v>
      </c>
      <c r="F81" s="192"/>
      <c r="G81" s="144">
        <f t="shared" ref="G81" si="8">E81*ROUND(F81,2)</f>
        <v>0</v>
      </c>
      <c r="H81" s="206"/>
    </row>
    <row r="82" spans="1:9">
      <c r="A82" s="215"/>
      <c r="B82" s="191"/>
      <c r="C82" s="272"/>
      <c r="D82" s="162"/>
      <c r="E82" s="314"/>
      <c r="F82" s="192"/>
      <c r="G82" s="162"/>
      <c r="H82" s="206"/>
    </row>
    <row r="83" spans="1:9" ht="63.75">
      <c r="A83" s="220"/>
      <c r="B83" s="191">
        <f>COUNT($B$58:B82)+1</f>
        <v>8</v>
      </c>
      <c r="C83" s="272" t="s">
        <v>549</v>
      </c>
      <c r="D83" s="273" t="s">
        <v>509</v>
      </c>
      <c r="E83" s="315">
        <v>1</v>
      </c>
      <c r="F83" s="192"/>
      <c r="G83" s="144">
        <f t="shared" ref="G83" si="9">E83*ROUND(F83,2)</f>
        <v>0</v>
      </c>
      <c r="H83" s="206"/>
    </row>
    <row r="84" spans="1:9" s="216" customFormat="1" ht="15">
      <c r="A84" s="187"/>
      <c r="B84" s="191"/>
      <c r="C84" s="272"/>
      <c r="D84" s="295"/>
      <c r="E84" s="316"/>
      <c r="F84" s="192"/>
      <c r="G84" s="163"/>
      <c r="I84" s="222"/>
    </row>
    <row r="85" spans="1:9" ht="76.5">
      <c r="A85" s="220"/>
      <c r="B85" s="191">
        <f>COUNT($B$58:B84)+1</f>
        <v>9</v>
      </c>
      <c r="C85" s="272" t="s">
        <v>550</v>
      </c>
      <c r="D85" s="273" t="s">
        <v>509</v>
      </c>
      <c r="E85" s="315">
        <v>13</v>
      </c>
      <c r="F85" s="192"/>
      <c r="G85" s="144">
        <f t="shared" ref="G85" si="10">E85*ROUND(F85,2)</f>
        <v>0</v>
      </c>
      <c r="H85" s="206"/>
      <c r="I85" s="221"/>
    </row>
    <row r="86" spans="1:9">
      <c r="B86" s="191"/>
      <c r="C86" s="272"/>
      <c r="D86" s="295"/>
      <c r="E86" s="316"/>
      <c r="F86" s="192"/>
      <c r="G86" s="163"/>
      <c r="H86" s="206"/>
    </row>
    <row r="87" spans="1:9" s="216" customFormat="1" ht="63.75">
      <c r="A87" s="220"/>
      <c r="B87" s="191">
        <f>COUNT($B$58:B86)+1</f>
        <v>10</v>
      </c>
      <c r="C87" s="272" t="s">
        <v>551</v>
      </c>
      <c r="D87" s="273"/>
      <c r="E87" s="313"/>
      <c r="F87" s="192"/>
      <c r="G87" s="151"/>
      <c r="I87" s="222"/>
    </row>
    <row r="88" spans="1:9" s="220" customFormat="1" ht="15">
      <c r="B88" s="191"/>
      <c r="C88" s="278" t="s">
        <v>552</v>
      </c>
      <c r="D88" s="273" t="s">
        <v>509</v>
      </c>
      <c r="E88" s="315">
        <v>3</v>
      </c>
      <c r="F88" s="192"/>
      <c r="G88" s="144">
        <f t="shared" ref="G88:G89" si="11">E88*ROUND(F88,2)</f>
        <v>0</v>
      </c>
      <c r="I88" s="190"/>
    </row>
    <row r="89" spans="1:9" s="216" customFormat="1" ht="15">
      <c r="A89" s="221"/>
      <c r="B89" s="191"/>
      <c r="C89" s="278" t="s">
        <v>553</v>
      </c>
      <c r="D89" s="273" t="s">
        <v>509</v>
      </c>
      <c r="E89" s="315">
        <v>36</v>
      </c>
      <c r="F89" s="192"/>
      <c r="G89" s="144">
        <f t="shared" si="11"/>
        <v>0</v>
      </c>
      <c r="I89" s="221"/>
    </row>
    <row r="90" spans="1:9" s="220" customFormat="1">
      <c r="A90" s="187"/>
      <c r="B90" s="191"/>
      <c r="C90" s="272"/>
      <c r="D90" s="295"/>
      <c r="E90" s="316"/>
      <c r="F90" s="192"/>
      <c r="G90" s="163"/>
      <c r="I90" s="187"/>
    </row>
    <row r="91" spans="1:9" s="221" customFormat="1" ht="63.75">
      <c r="A91" s="220"/>
      <c r="B91" s="191">
        <f>COUNT($B$58:B90)+1</f>
        <v>11</v>
      </c>
      <c r="C91" s="272" t="s">
        <v>554</v>
      </c>
      <c r="D91" s="273" t="s">
        <v>509</v>
      </c>
      <c r="E91" s="315">
        <v>15</v>
      </c>
      <c r="F91" s="192"/>
      <c r="G91" s="144">
        <f t="shared" ref="G91" si="12">E91*ROUND(F91,2)</f>
        <v>0</v>
      </c>
      <c r="I91" s="190"/>
    </row>
    <row r="92" spans="1:9" s="221" customFormat="1">
      <c r="A92" s="187"/>
      <c r="B92" s="191"/>
      <c r="C92" s="272"/>
      <c r="D92" s="295"/>
      <c r="E92" s="316"/>
      <c r="F92" s="192"/>
      <c r="G92" s="163"/>
      <c r="I92" s="187"/>
    </row>
    <row r="93" spans="1:9" s="221" customFormat="1" ht="63.75">
      <c r="A93" s="220"/>
      <c r="B93" s="191">
        <f>COUNT($B$58:B92)+1</f>
        <v>12</v>
      </c>
      <c r="C93" s="272" t="s">
        <v>555</v>
      </c>
      <c r="D93" s="273" t="s">
        <v>509</v>
      </c>
      <c r="E93" s="315">
        <v>20</v>
      </c>
      <c r="F93" s="192"/>
      <c r="G93" s="144">
        <f t="shared" ref="G93" si="13">E93*ROUND(F93,2)</f>
        <v>0</v>
      </c>
      <c r="I93" s="187"/>
    </row>
    <row r="94" spans="1:9" s="220" customFormat="1">
      <c r="A94" s="187"/>
      <c r="B94" s="191"/>
      <c r="C94" s="272"/>
      <c r="D94" s="295"/>
      <c r="E94" s="316"/>
      <c r="F94" s="192"/>
      <c r="G94" s="163"/>
      <c r="I94" s="187"/>
    </row>
    <row r="95" spans="1:9" s="221" customFormat="1" ht="51">
      <c r="A95" s="220"/>
      <c r="B95" s="191">
        <f>COUNT($B$58:B94)+1</f>
        <v>13</v>
      </c>
      <c r="C95" s="272" t="s">
        <v>556</v>
      </c>
      <c r="D95" s="273"/>
      <c r="E95" s="315"/>
      <c r="F95" s="192"/>
      <c r="G95" s="151"/>
      <c r="I95" s="190"/>
    </row>
    <row r="96" spans="1:9" s="221" customFormat="1" ht="15">
      <c r="A96" s="220"/>
      <c r="B96" s="191"/>
      <c r="C96" s="278" t="s">
        <v>552</v>
      </c>
      <c r="D96" s="273" t="s">
        <v>509</v>
      </c>
      <c r="E96" s="315">
        <v>10</v>
      </c>
      <c r="F96" s="192"/>
      <c r="G96" s="144">
        <f t="shared" ref="G96:G97" si="14">E96*ROUND(F96,2)</f>
        <v>0</v>
      </c>
      <c r="I96" s="187"/>
    </row>
    <row r="97" spans="1:9" s="220" customFormat="1" ht="15">
      <c r="A97" s="221"/>
      <c r="B97" s="191"/>
      <c r="C97" s="278" t="s">
        <v>553</v>
      </c>
      <c r="D97" s="273" t="s">
        <v>509</v>
      </c>
      <c r="E97" s="315">
        <v>3</v>
      </c>
      <c r="F97" s="192"/>
      <c r="G97" s="144">
        <f t="shared" si="14"/>
        <v>0</v>
      </c>
      <c r="I97" s="187"/>
    </row>
    <row r="98" spans="1:9" s="221" customFormat="1" ht="15">
      <c r="A98" s="187"/>
      <c r="B98" s="191"/>
      <c r="C98" s="272"/>
      <c r="D98" s="295"/>
      <c r="E98" s="316"/>
      <c r="F98" s="192"/>
      <c r="G98" s="163"/>
      <c r="I98" s="216"/>
    </row>
    <row r="99" spans="1:9" s="221" customFormat="1" ht="76.5">
      <c r="A99" s="220"/>
      <c r="B99" s="191">
        <f>COUNT($B$58:B98)+1</f>
        <v>14</v>
      </c>
      <c r="C99" s="272" t="s">
        <v>557</v>
      </c>
      <c r="D99" s="273" t="s">
        <v>509</v>
      </c>
      <c r="E99" s="315">
        <v>1</v>
      </c>
      <c r="F99" s="192"/>
      <c r="G99" s="144">
        <f t="shared" ref="G99" si="15">E99*ROUND(F99,2)</f>
        <v>0</v>
      </c>
      <c r="I99" s="216"/>
    </row>
    <row r="100" spans="1:9" s="216" customFormat="1" ht="15">
      <c r="A100" s="220"/>
      <c r="B100" s="191"/>
      <c r="C100" s="272"/>
      <c r="D100" s="317"/>
      <c r="E100" s="318"/>
      <c r="F100" s="192"/>
      <c r="G100" s="161"/>
      <c r="I100" s="221"/>
    </row>
    <row r="101" spans="1:9" s="220" customFormat="1" ht="25.5">
      <c r="A101" s="221"/>
      <c r="B101" s="191">
        <f>COUNT($B$58:B100)+1</f>
        <v>15</v>
      </c>
      <c r="C101" s="272" t="s">
        <v>558</v>
      </c>
      <c r="D101" s="164"/>
      <c r="E101" s="319"/>
      <c r="F101" s="192"/>
      <c r="G101" s="164"/>
      <c r="I101" s="187"/>
    </row>
    <row r="102" spans="1:9" s="216" customFormat="1" ht="15">
      <c r="A102" s="190"/>
      <c r="B102" s="191"/>
      <c r="C102" s="278" t="s">
        <v>559</v>
      </c>
      <c r="D102" s="273" t="s">
        <v>509</v>
      </c>
      <c r="E102" s="279">
        <v>5</v>
      </c>
      <c r="F102" s="192"/>
      <c r="G102" s="144">
        <f t="shared" ref="G102:G104" si="16">E102*ROUND(F102,2)</f>
        <v>0</v>
      </c>
      <c r="I102" s="221"/>
    </row>
    <row r="103" spans="1:9" s="220" customFormat="1" ht="15">
      <c r="A103" s="190"/>
      <c r="B103" s="191"/>
      <c r="C103" s="278" t="s">
        <v>511</v>
      </c>
      <c r="D103" s="273" t="s">
        <v>509</v>
      </c>
      <c r="E103" s="279">
        <v>22</v>
      </c>
      <c r="F103" s="192"/>
      <c r="G103" s="144">
        <f t="shared" si="16"/>
        <v>0</v>
      </c>
      <c r="I103" s="187"/>
    </row>
    <row r="104" spans="1:9" ht="15">
      <c r="A104" s="190"/>
      <c r="B104" s="191"/>
      <c r="C104" s="278" t="s">
        <v>512</v>
      </c>
      <c r="D104" s="273" t="s">
        <v>509</v>
      </c>
      <c r="E104" s="279">
        <v>11</v>
      </c>
      <c r="F104" s="192"/>
      <c r="G104" s="144">
        <f t="shared" si="16"/>
        <v>0</v>
      </c>
      <c r="H104" s="206"/>
      <c r="I104" s="190"/>
    </row>
    <row r="105" spans="1:9" s="220" customFormat="1">
      <c r="A105" s="221"/>
      <c r="B105" s="191"/>
      <c r="C105" s="272"/>
      <c r="D105" s="273"/>
      <c r="E105" s="315"/>
      <c r="F105" s="192"/>
      <c r="G105" s="151"/>
      <c r="I105" s="187"/>
    </row>
    <row r="106" spans="1:9" ht="51">
      <c r="A106" s="221"/>
      <c r="B106" s="191">
        <f>COUNT($B$58:B105)+1</f>
        <v>16</v>
      </c>
      <c r="C106" s="272" t="s">
        <v>560</v>
      </c>
      <c r="D106" s="273" t="s">
        <v>509</v>
      </c>
      <c r="E106" s="315">
        <v>1</v>
      </c>
      <c r="F106" s="192"/>
      <c r="G106" s="144">
        <f t="shared" ref="G106" si="17">E106*ROUND(F106,2)</f>
        <v>0</v>
      </c>
      <c r="H106" s="206"/>
      <c r="I106" s="190"/>
    </row>
    <row r="107" spans="1:9" s="220" customFormat="1">
      <c r="A107" s="221"/>
      <c r="B107" s="191"/>
      <c r="C107" s="272"/>
      <c r="D107" s="273"/>
      <c r="E107" s="315"/>
      <c r="F107" s="192"/>
      <c r="G107" s="151"/>
      <c r="I107" s="187"/>
    </row>
    <row r="108" spans="1:9" s="220" customFormat="1" ht="63.75">
      <c r="A108" s="187"/>
      <c r="B108" s="191">
        <f>COUNT($B$58:B107)+1</f>
        <v>17</v>
      </c>
      <c r="C108" s="272" t="s">
        <v>561</v>
      </c>
      <c r="D108" s="320" t="s">
        <v>526</v>
      </c>
      <c r="E108" s="296">
        <v>6</v>
      </c>
      <c r="F108" s="192"/>
      <c r="G108" s="144">
        <f t="shared" ref="G108" si="18">E108*ROUND(F108,2)</f>
        <v>0</v>
      </c>
      <c r="I108" s="187"/>
    </row>
    <row r="109" spans="1:9" s="221" customFormat="1" ht="15">
      <c r="A109" s="187"/>
      <c r="B109" s="191"/>
      <c r="C109" s="321"/>
      <c r="D109" s="320"/>
      <c r="E109" s="296"/>
      <c r="F109" s="192"/>
      <c r="G109" s="151"/>
      <c r="I109" s="216"/>
    </row>
    <row r="110" spans="1:9" ht="51">
      <c r="A110" s="222"/>
      <c r="B110" s="191">
        <f>COUNT($B$58:B109)+1</f>
        <v>18</v>
      </c>
      <c r="C110" s="272" t="s">
        <v>562</v>
      </c>
      <c r="D110" s="320" t="s">
        <v>509</v>
      </c>
      <c r="E110" s="296">
        <v>6</v>
      </c>
      <c r="F110" s="192"/>
      <c r="G110" s="144">
        <f t="shared" ref="G110" si="19">E110*ROUND(F110,2)</f>
        <v>0</v>
      </c>
      <c r="H110" s="206"/>
      <c r="I110" s="190"/>
    </row>
    <row r="111" spans="1:9" s="220" customFormat="1">
      <c r="A111" s="187"/>
      <c r="B111" s="194"/>
      <c r="C111" s="322"/>
      <c r="D111" s="281"/>
      <c r="E111" s="323"/>
      <c r="F111" s="516"/>
      <c r="G111" s="165"/>
      <c r="I111" s="187"/>
    </row>
    <row r="112" spans="1:9">
      <c r="A112" s="196"/>
      <c r="B112" s="197"/>
      <c r="C112" s="324"/>
      <c r="D112" s="325"/>
      <c r="E112" s="326"/>
      <c r="F112" s="327" t="s">
        <v>563</v>
      </c>
      <c r="G112" s="153">
        <f>SUM(G60:G110)</f>
        <v>0</v>
      </c>
      <c r="H112" s="206"/>
      <c r="I112" s="190"/>
    </row>
    <row r="113" spans="1:9" ht="13.5" thickBot="1">
      <c r="A113" s="190"/>
      <c r="B113" s="194"/>
      <c r="C113" s="328"/>
      <c r="D113" s="329"/>
      <c r="E113" s="300"/>
      <c r="F113" s="283" t="s">
        <v>2</v>
      </c>
      <c r="G113" s="154">
        <f>G112*0.22</f>
        <v>0</v>
      </c>
      <c r="H113" s="206"/>
      <c r="I113" s="190"/>
    </row>
    <row r="114" spans="1:9" ht="13.5" thickBot="1">
      <c r="A114" s="190"/>
      <c r="B114" s="194"/>
      <c r="C114" s="328"/>
      <c r="D114" s="329"/>
      <c r="E114" s="300"/>
      <c r="F114" s="287" t="s">
        <v>3</v>
      </c>
      <c r="G114" s="155">
        <f>G112+G113</f>
        <v>0</v>
      </c>
      <c r="H114" s="206"/>
      <c r="I114" s="190"/>
    </row>
    <row r="115" spans="1:9" s="220" customFormat="1">
      <c r="A115" s="187"/>
      <c r="B115" s="194"/>
      <c r="C115" s="330"/>
      <c r="D115" s="281"/>
      <c r="E115" s="323"/>
      <c r="F115" s="516"/>
      <c r="G115" s="165"/>
      <c r="I115" s="187"/>
    </row>
    <row r="116" spans="1:9">
      <c r="A116" s="185">
        <v>1.4</v>
      </c>
      <c r="B116" s="186" t="s">
        <v>501</v>
      </c>
      <c r="C116" s="156"/>
      <c r="D116" s="156"/>
      <c r="E116" s="288"/>
      <c r="F116" s="186"/>
      <c r="G116" s="156"/>
      <c r="H116" s="206"/>
      <c r="I116" s="190"/>
    </row>
    <row r="117" spans="1:9" s="220" customFormat="1">
      <c r="A117" s="187"/>
      <c r="B117" s="194"/>
      <c r="C117" s="330"/>
      <c r="D117" s="281"/>
      <c r="E117" s="323"/>
      <c r="F117" s="516"/>
      <c r="G117" s="165"/>
      <c r="I117" s="187"/>
    </row>
    <row r="118" spans="1:9" s="220" customFormat="1" ht="15">
      <c r="A118" s="187"/>
      <c r="B118" s="191">
        <f>COUNT($B$116:B117)+1</f>
        <v>1</v>
      </c>
      <c r="C118" s="272" t="s">
        <v>564</v>
      </c>
      <c r="D118" s="273" t="s">
        <v>524</v>
      </c>
      <c r="E118" s="313">
        <v>50</v>
      </c>
      <c r="F118" s="151">
        <v>45</v>
      </c>
      <c r="G118" s="150">
        <f t="shared" ref="G118:G120" si="20">E118*ROUND(F118,2)</f>
        <v>2250</v>
      </c>
      <c r="H118" s="455" t="s">
        <v>713</v>
      </c>
      <c r="I118" s="187"/>
    </row>
    <row r="119" spans="1:9" s="221" customFormat="1" ht="15">
      <c r="A119" s="187"/>
      <c r="B119" s="191"/>
      <c r="C119" s="272"/>
      <c r="D119" s="273"/>
      <c r="E119" s="296"/>
      <c r="F119" s="151"/>
      <c r="G119" s="166"/>
      <c r="I119" s="216"/>
    </row>
    <row r="120" spans="1:9" ht="15">
      <c r="B120" s="191">
        <f>COUNT($B$116:B119)+1</f>
        <v>2</v>
      </c>
      <c r="C120" s="272" t="s">
        <v>565</v>
      </c>
      <c r="D120" s="273" t="s">
        <v>509</v>
      </c>
      <c r="E120" s="313">
        <v>1</v>
      </c>
      <c r="F120" s="151">
        <v>1000</v>
      </c>
      <c r="G120" s="150">
        <f t="shared" si="20"/>
        <v>1000</v>
      </c>
      <c r="H120" s="455" t="s">
        <v>713</v>
      </c>
      <c r="I120" s="190"/>
    </row>
    <row r="121" spans="1:9" s="220" customFormat="1">
      <c r="A121" s="187"/>
      <c r="B121" s="191"/>
      <c r="C121" s="272"/>
      <c r="D121" s="273"/>
      <c r="E121" s="296"/>
      <c r="F121" s="192"/>
      <c r="G121" s="166"/>
      <c r="I121" s="187"/>
    </row>
    <row r="122" spans="1:9" s="220" customFormat="1" ht="15">
      <c r="A122" s="187"/>
      <c r="B122" s="191">
        <f>COUNT($B$116:B121)+1</f>
        <v>3</v>
      </c>
      <c r="C122" s="272" t="s">
        <v>566</v>
      </c>
      <c r="D122" s="273" t="s">
        <v>507</v>
      </c>
      <c r="E122" s="313">
        <f>E8</f>
        <v>858</v>
      </c>
      <c r="F122" s="192"/>
      <c r="G122" s="144">
        <f t="shared" ref="G122" si="21">E122*ROUND(F122,2)</f>
        <v>0</v>
      </c>
      <c r="I122" s="187"/>
    </row>
    <row r="123" spans="1:9" s="221" customFormat="1">
      <c r="A123" s="187"/>
      <c r="B123" s="191"/>
      <c r="C123" s="272"/>
      <c r="D123" s="273"/>
      <c r="E123" s="296"/>
      <c r="F123" s="192"/>
      <c r="G123" s="166"/>
      <c r="I123" s="187"/>
    </row>
    <row r="124" spans="1:9" s="190" customFormat="1" ht="25.5">
      <c r="A124" s="187"/>
      <c r="B124" s="191">
        <f>COUNT($B$116:B123)+1</f>
        <v>4</v>
      </c>
      <c r="C124" s="272" t="s">
        <v>567</v>
      </c>
      <c r="D124" s="273" t="s">
        <v>507</v>
      </c>
      <c r="E124" s="296">
        <f>E122</f>
        <v>858</v>
      </c>
      <c r="F124" s="192"/>
      <c r="G124" s="144">
        <f t="shared" ref="G124" si="22">E124*ROUND(F124,2)</f>
        <v>0</v>
      </c>
      <c r="I124" s="187"/>
    </row>
    <row r="125" spans="1:9" s="190" customFormat="1">
      <c r="A125" s="187"/>
      <c r="B125" s="191"/>
      <c r="C125" s="272"/>
      <c r="D125" s="273"/>
      <c r="E125" s="296"/>
      <c r="F125" s="192"/>
      <c r="G125" s="166"/>
      <c r="I125" s="187"/>
    </row>
    <row r="126" spans="1:9" s="190" customFormat="1" ht="25.5">
      <c r="A126" s="187"/>
      <c r="B126" s="191">
        <f>COUNT($B$116:B125)+1</f>
        <v>5</v>
      </c>
      <c r="C126" s="272" t="s">
        <v>568</v>
      </c>
      <c r="D126" s="273" t="s">
        <v>509</v>
      </c>
      <c r="E126" s="296">
        <v>1</v>
      </c>
      <c r="F126" s="192"/>
      <c r="G126" s="144">
        <f t="shared" ref="G126" si="23">E126*ROUND(F126,2)</f>
        <v>0</v>
      </c>
      <c r="I126" s="187"/>
    </row>
    <row r="127" spans="1:9" s="221" customFormat="1">
      <c r="A127" s="187"/>
      <c r="B127" s="191"/>
      <c r="C127" s="272"/>
      <c r="D127" s="273"/>
      <c r="E127" s="296"/>
      <c r="F127" s="192"/>
      <c r="G127" s="166"/>
      <c r="I127" s="187"/>
    </row>
    <row r="128" spans="1:9" s="221" customFormat="1" ht="38.25">
      <c r="A128" s="187"/>
      <c r="B128" s="191">
        <f>COUNT($B$116:B127)+1</f>
        <v>6</v>
      </c>
      <c r="C128" s="272" t="s">
        <v>569</v>
      </c>
      <c r="D128" s="273" t="s">
        <v>507</v>
      </c>
      <c r="E128" s="296">
        <f>E122</f>
        <v>858</v>
      </c>
      <c r="F128" s="192"/>
      <c r="G128" s="144">
        <f t="shared" ref="G128" si="24">E128*ROUND(F128,2)</f>
        <v>0</v>
      </c>
      <c r="I128" s="187"/>
    </row>
    <row r="129" spans="1:9" s="221" customFormat="1">
      <c r="A129" s="187"/>
      <c r="B129" s="191"/>
      <c r="C129" s="272"/>
      <c r="D129" s="273"/>
      <c r="E129" s="296"/>
      <c r="F129" s="192"/>
      <c r="G129" s="166"/>
      <c r="I129" s="187"/>
    </row>
    <row r="130" spans="1:9" ht="15">
      <c r="B130" s="191">
        <f>COUNT($B$116:B129)+1</f>
        <v>7</v>
      </c>
      <c r="C130" s="272" t="s">
        <v>570</v>
      </c>
      <c r="D130" s="273" t="s">
        <v>509</v>
      </c>
      <c r="E130" s="313">
        <v>1</v>
      </c>
      <c r="F130" s="192"/>
      <c r="G130" s="144">
        <f t="shared" ref="G130" si="25">E130*ROUND(F130,2)</f>
        <v>0</v>
      </c>
    </row>
    <row r="131" spans="1:9">
      <c r="B131" s="187"/>
      <c r="C131" s="215"/>
      <c r="D131" s="187"/>
      <c r="E131" s="223"/>
      <c r="F131" s="187"/>
      <c r="G131" s="167"/>
    </row>
    <row r="132" spans="1:9" s="222" customFormat="1">
      <c r="A132" s="196"/>
      <c r="B132" s="197"/>
      <c r="C132" s="224"/>
      <c r="D132" s="325"/>
      <c r="E132" s="326"/>
      <c r="F132" s="327" t="s">
        <v>571</v>
      </c>
      <c r="G132" s="168">
        <f>SUM(G118:G130)</f>
        <v>3250</v>
      </c>
      <c r="I132" s="187"/>
    </row>
    <row r="133" spans="1:9" s="222" customFormat="1" ht="13.5" thickBot="1">
      <c r="A133" s="190"/>
      <c r="B133" s="194"/>
      <c r="C133" s="225"/>
      <c r="D133" s="329"/>
      <c r="E133" s="300"/>
      <c r="F133" s="283" t="s">
        <v>2</v>
      </c>
      <c r="G133" s="154">
        <f>G132*0.22</f>
        <v>715</v>
      </c>
      <c r="I133" s="187"/>
    </row>
    <row r="134" spans="1:9" s="222" customFormat="1" ht="13.5" thickBot="1">
      <c r="A134" s="190"/>
      <c r="B134" s="194"/>
      <c r="C134" s="225"/>
      <c r="D134" s="329"/>
      <c r="E134" s="300"/>
      <c r="F134" s="287" t="s">
        <v>3</v>
      </c>
      <c r="G134" s="155">
        <f>G132+G133</f>
        <v>3965</v>
      </c>
      <c r="I134" s="227"/>
    </row>
    <row r="135" spans="1:9">
      <c r="A135" s="190"/>
      <c r="B135" s="194"/>
      <c r="C135" s="228"/>
      <c r="D135" s="226"/>
      <c r="E135" s="204"/>
      <c r="F135" s="205"/>
      <c r="G135" s="229"/>
      <c r="I135" s="230"/>
    </row>
    <row r="136" spans="1:9" s="190" customFormat="1">
      <c r="B136" s="187"/>
      <c r="E136" s="231"/>
      <c r="I136" s="230"/>
    </row>
    <row r="137" spans="1:9" ht="13.5" thickBot="1">
      <c r="A137" s="190"/>
      <c r="B137" s="187"/>
      <c r="C137" s="190"/>
      <c r="D137" s="190"/>
      <c r="E137" s="231"/>
      <c r="F137" s="190"/>
      <c r="G137" s="190"/>
      <c r="I137" s="190"/>
    </row>
    <row r="138" spans="1:9" s="216" customFormat="1" ht="24.95" customHeight="1">
      <c r="A138" s="187"/>
      <c r="B138" s="573" t="s">
        <v>717</v>
      </c>
      <c r="C138" s="574"/>
      <c r="D138" s="574"/>
      <c r="E138" s="574"/>
      <c r="F138" s="574"/>
      <c r="G138" s="575"/>
      <c r="I138" s="190"/>
    </row>
    <row r="139" spans="1:9" ht="24.95" customHeight="1">
      <c r="B139" s="576"/>
      <c r="C139" s="577"/>
      <c r="D139" s="577"/>
      <c r="E139" s="577"/>
      <c r="F139" s="577"/>
      <c r="G139" s="578"/>
      <c r="I139" s="232"/>
    </row>
    <row r="140" spans="1:9" ht="24.95" customHeight="1" thickBot="1">
      <c r="A140" s="190"/>
      <c r="B140" s="579"/>
      <c r="C140" s="580"/>
      <c r="D140" s="580"/>
      <c r="E140" s="580"/>
      <c r="F140" s="580"/>
      <c r="G140" s="581"/>
      <c r="I140" s="232"/>
    </row>
    <row r="141" spans="1:9" ht="15">
      <c r="A141" s="230"/>
      <c r="B141" s="52"/>
      <c r="C141" s="335"/>
      <c r="D141" s="52"/>
      <c r="E141" s="336"/>
      <c r="F141" s="52"/>
      <c r="G141" s="52"/>
      <c r="I141" s="232"/>
    </row>
    <row r="142" spans="1:9" ht="15.75" thickBot="1">
      <c r="A142" s="230"/>
      <c r="B142" s="52"/>
      <c r="C142" s="335"/>
      <c r="D142" s="52"/>
      <c r="E142" s="336"/>
      <c r="F142" s="52"/>
      <c r="G142" s="52"/>
      <c r="I142" s="232"/>
    </row>
    <row r="143" spans="1:9" ht="21.95" customHeight="1">
      <c r="A143" s="190"/>
      <c r="B143" s="582" t="s">
        <v>720</v>
      </c>
      <c r="C143" s="583"/>
      <c r="D143" s="583"/>
      <c r="E143" s="583"/>
      <c r="F143" s="583"/>
      <c r="G143" s="584"/>
      <c r="I143" s="232"/>
    </row>
    <row r="144" spans="1:9" ht="21.95" customHeight="1">
      <c r="A144" s="190"/>
      <c r="B144" s="585"/>
      <c r="C144" s="586"/>
      <c r="D144" s="586"/>
      <c r="E144" s="586"/>
      <c r="F144" s="586"/>
      <c r="G144" s="587"/>
      <c r="I144" s="232"/>
    </row>
    <row r="145" spans="1:9" ht="21.95" customHeight="1" thickBot="1">
      <c r="A145" s="232"/>
      <c r="B145" s="588"/>
      <c r="C145" s="589"/>
      <c r="D145" s="589"/>
      <c r="E145" s="589"/>
      <c r="F145" s="589"/>
      <c r="G145" s="590"/>
      <c r="I145" s="232"/>
    </row>
    <row r="146" spans="1:9">
      <c r="A146" s="232"/>
      <c r="B146" s="233"/>
      <c r="C146" s="234"/>
      <c r="D146" s="235"/>
      <c r="E146" s="236"/>
      <c r="F146" s="237"/>
      <c r="G146" s="238"/>
      <c r="I146" s="232"/>
    </row>
    <row r="147" spans="1:9">
      <c r="A147" s="232"/>
      <c r="B147" s="233"/>
      <c r="C147" s="234"/>
      <c r="D147" s="212"/>
      <c r="E147" s="239"/>
      <c r="F147" s="240"/>
      <c r="G147" s="238"/>
      <c r="I147" s="232"/>
    </row>
    <row r="148" spans="1:9">
      <c r="A148" s="232"/>
      <c r="B148" s="233"/>
      <c r="C148" s="234"/>
      <c r="D148" s="212"/>
      <c r="E148" s="239"/>
      <c r="F148" s="240"/>
      <c r="G148" s="238"/>
      <c r="I148" s="232"/>
    </row>
    <row r="149" spans="1:9">
      <c r="A149" s="232"/>
      <c r="B149" s="233"/>
      <c r="C149" s="234"/>
      <c r="D149" s="212"/>
      <c r="E149" s="239"/>
      <c r="F149" s="240"/>
      <c r="G149" s="238"/>
      <c r="I149" s="232"/>
    </row>
    <row r="150" spans="1:9">
      <c r="A150" s="232"/>
      <c r="B150" s="233"/>
      <c r="C150" s="213"/>
      <c r="D150" s="212"/>
      <c r="E150" s="239"/>
      <c r="F150" s="240"/>
      <c r="G150" s="238"/>
      <c r="I150" s="232"/>
    </row>
    <row r="151" spans="1:9">
      <c r="A151" s="232"/>
      <c r="B151" s="233"/>
      <c r="C151" s="213"/>
      <c r="D151" s="212"/>
      <c r="E151" s="239"/>
      <c r="F151" s="240"/>
      <c r="G151" s="238"/>
    </row>
    <row r="152" spans="1:9">
      <c r="A152" s="232"/>
      <c r="B152" s="233"/>
      <c r="C152" s="241"/>
      <c r="D152" s="212"/>
      <c r="E152" s="239"/>
      <c r="F152" s="240"/>
      <c r="G152" s="238"/>
    </row>
    <row r="153" spans="1:9">
      <c r="B153" s="233"/>
      <c r="C153" s="241"/>
      <c r="D153" s="212"/>
      <c r="E153" s="239"/>
      <c r="F153" s="240"/>
      <c r="G153" s="238"/>
    </row>
    <row r="154" spans="1:9" s="190" customFormat="1">
      <c r="A154" s="187"/>
      <c r="B154" s="233"/>
      <c r="C154" s="241"/>
      <c r="D154" s="235"/>
      <c r="E154" s="236"/>
      <c r="F154" s="237"/>
      <c r="G154" s="238"/>
      <c r="I154" s="187"/>
    </row>
    <row r="155" spans="1:9" s="190" customFormat="1">
      <c r="A155" s="187"/>
      <c r="B155" s="233"/>
      <c r="C155" s="241"/>
      <c r="D155" s="235"/>
      <c r="E155" s="236"/>
      <c r="F155" s="237"/>
      <c r="G155" s="238"/>
      <c r="I155" s="187"/>
    </row>
    <row r="156" spans="1:9" s="190" customFormat="1">
      <c r="A156" s="187"/>
      <c r="B156" s="233"/>
      <c r="C156" s="241"/>
      <c r="D156" s="242"/>
      <c r="E156" s="243"/>
      <c r="F156" s="238"/>
      <c r="G156" s="238"/>
    </row>
    <row r="157" spans="1:9" s="190" customFormat="1">
      <c r="A157" s="187"/>
      <c r="B157" s="233"/>
      <c r="C157" s="241"/>
      <c r="D157" s="195"/>
      <c r="E157" s="244"/>
      <c r="F157" s="245"/>
      <c r="G157" s="246"/>
    </row>
    <row r="158" spans="1:9">
      <c r="B158" s="233"/>
      <c r="C158" s="213"/>
      <c r="D158" s="195"/>
      <c r="E158" s="244"/>
      <c r="F158" s="245"/>
      <c r="G158" s="246"/>
    </row>
    <row r="159" spans="1:9">
      <c r="B159" s="247"/>
      <c r="C159" s="213"/>
      <c r="D159" s="195"/>
      <c r="E159" s="244"/>
      <c r="F159" s="245"/>
      <c r="G159" s="246"/>
    </row>
    <row r="160" spans="1:9" s="190" customFormat="1">
      <c r="A160" s="187"/>
      <c r="B160" s="247"/>
      <c r="C160" s="213"/>
      <c r="D160" s="195"/>
      <c r="E160" s="244"/>
      <c r="F160" s="245"/>
      <c r="G160" s="246"/>
    </row>
    <row r="161" spans="1:9" s="230" customFormat="1">
      <c r="A161" s="187"/>
      <c r="B161" s="233"/>
      <c r="C161" s="213"/>
      <c r="D161" s="195"/>
      <c r="E161" s="244"/>
      <c r="F161" s="245"/>
      <c r="G161" s="246"/>
    </row>
    <row r="162" spans="1:9" s="230" customFormat="1">
      <c r="A162" s="187"/>
      <c r="B162" s="247"/>
      <c r="C162" s="213"/>
      <c r="D162" s="195"/>
      <c r="E162" s="244"/>
      <c r="F162" s="245"/>
      <c r="G162" s="246"/>
      <c r="I162" s="187"/>
    </row>
    <row r="163" spans="1:9" s="190" customFormat="1">
      <c r="A163" s="187"/>
      <c r="B163" s="233"/>
      <c r="C163" s="213"/>
      <c r="D163" s="212"/>
      <c r="E163" s="239"/>
      <c r="F163" s="240"/>
      <c r="G163" s="238"/>
      <c r="I163" s="187"/>
    </row>
    <row r="164" spans="1:9" s="190" customFormat="1">
      <c r="A164" s="187"/>
      <c r="B164" s="233"/>
      <c r="C164" s="213"/>
      <c r="D164" s="212"/>
      <c r="E164" s="239"/>
      <c r="F164" s="240"/>
      <c r="G164" s="238"/>
      <c r="I164" s="187"/>
    </row>
    <row r="165" spans="1:9" s="232" customFormat="1">
      <c r="A165" s="187"/>
      <c r="B165" s="233"/>
      <c r="C165" s="213"/>
      <c r="D165" s="212"/>
      <c r="E165" s="239"/>
      <c r="F165" s="240"/>
      <c r="G165" s="238"/>
      <c r="I165" s="187"/>
    </row>
    <row r="166" spans="1:9" s="232" customFormat="1">
      <c r="A166" s="187"/>
      <c r="B166" s="233"/>
      <c r="C166" s="248"/>
      <c r="D166" s="212"/>
      <c r="E166" s="239"/>
      <c r="F166" s="240"/>
      <c r="G166" s="238"/>
      <c r="I166" s="187"/>
    </row>
    <row r="167" spans="1:9" s="232" customFormat="1">
      <c r="A167" s="187"/>
      <c r="B167" s="233"/>
      <c r="C167" s="248"/>
      <c r="D167" s="212"/>
      <c r="E167" s="239"/>
      <c r="F167" s="240"/>
      <c r="G167" s="238"/>
      <c r="I167" s="187"/>
    </row>
    <row r="168" spans="1:9" s="232" customFormat="1">
      <c r="A168" s="187"/>
      <c r="B168" s="233"/>
      <c r="C168" s="248"/>
      <c r="D168" s="212"/>
      <c r="E168" s="239"/>
      <c r="F168" s="240"/>
      <c r="G168" s="238"/>
      <c r="I168" s="187"/>
    </row>
    <row r="169" spans="1:9" s="232" customFormat="1">
      <c r="A169" s="187"/>
      <c r="B169" s="233"/>
      <c r="C169" s="248"/>
      <c r="D169" s="212"/>
      <c r="E169" s="239"/>
      <c r="F169" s="240"/>
      <c r="G169" s="238"/>
      <c r="I169" s="187"/>
    </row>
    <row r="170" spans="1:9" s="232" customFormat="1">
      <c r="A170" s="187"/>
      <c r="B170" s="233"/>
      <c r="C170" s="248"/>
      <c r="D170" s="212"/>
      <c r="E170" s="239"/>
      <c r="F170" s="240"/>
      <c r="G170" s="238"/>
      <c r="I170" s="187"/>
    </row>
    <row r="171" spans="1:9" s="232" customFormat="1">
      <c r="A171" s="187"/>
      <c r="B171" s="249"/>
      <c r="C171" s="248"/>
      <c r="D171" s="250"/>
      <c r="E171" s="251"/>
      <c r="F171" s="252"/>
      <c r="G171" s="252"/>
      <c r="I171" s="187"/>
    </row>
    <row r="172" spans="1:9" s="232" customFormat="1">
      <c r="A172" s="187"/>
      <c r="B172" s="249"/>
      <c r="C172" s="248"/>
      <c r="D172" s="250"/>
      <c r="E172" s="251"/>
      <c r="F172" s="252"/>
      <c r="G172" s="252"/>
      <c r="I172" s="187"/>
    </row>
  </sheetData>
  <sheetProtection password="CA57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zoomScaleNormal="100" workbookViewId="0">
      <selection activeCell="F28" sqref="F28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448" bestFit="1" customWidth="1"/>
    <col min="8" max="16384" width="9.140625" style="23"/>
  </cols>
  <sheetData>
    <row r="1" spans="1:7" ht="15.75">
      <c r="A1" s="344" t="s">
        <v>698</v>
      </c>
      <c r="B1" s="344"/>
    </row>
    <row r="2" spans="1:7" ht="18">
      <c r="A2" s="468" t="s">
        <v>703</v>
      </c>
      <c r="B2" s="344"/>
      <c r="C2" s="345"/>
      <c r="D2" s="345"/>
      <c r="E2" s="345"/>
      <c r="F2" s="346"/>
      <c r="G2" s="456"/>
    </row>
    <row r="3" spans="1:7" ht="15.75">
      <c r="A3" s="348"/>
      <c r="B3" s="348"/>
      <c r="C3" s="349"/>
      <c r="D3" s="349"/>
      <c r="E3" s="349"/>
      <c r="F3" s="348"/>
      <c r="G3" s="456"/>
    </row>
    <row r="4" spans="1:7" ht="15.75">
      <c r="A4" s="348"/>
      <c r="B4" s="348"/>
      <c r="C4" s="349"/>
      <c r="D4" s="349"/>
      <c r="E4" s="349"/>
      <c r="F4" s="348"/>
      <c r="G4" s="456"/>
    </row>
    <row r="5" spans="1:7" ht="15.75">
      <c r="A5" s="609" t="s">
        <v>619</v>
      </c>
      <c r="B5" s="609"/>
      <c r="C5" s="350"/>
      <c r="D5" s="350"/>
      <c r="E5" s="350"/>
      <c r="F5" s="351">
        <f>F28</f>
        <v>0</v>
      </c>
      <c r="G5" s="457"/>
    </row>
    <row r="6" spans="1:7" ht="15.75">
      <c r="A6" s="514"/>
      <c r="B6" s="352"/>
      <c r="C6" s="350"/>
      <c r="D6" s="350"/>
      <c r="E6" s="350"/>
      <c r="F6" s="353"/>
      <c r="G6" s="458"/>
    </row>
    <row r="7" spans="1:7" ht="15.75">
      <c r="A7" s="609" t="s">
        <v>620</v>
      </c>
      <c r="B7" s="609"/>
      <c r="C7" s="350"/>
      <c r="D7" s="350"/>
      <c r="E7" s="350"/>
      <c r="F7" s="351">
        <f>F41</f>
        <v>0</v>
      </c>
      <c r="G7" s="457"/>
    </row>
    <row r="8" spans="1:7" ht="15.75">
      <c r="A8" s="514"/>
      <c r="B8" s="352"/>
      <c r="C8" s="350"/>
      <c r="D8" s="350"/>
      <c r="E8" s="350"/>
      <c r="F8" s="353"/>
      <c r="G8" s="458"/>
    </row>
    <row r="9" spans="1:7" ht="15.75">
      <c r="A9" s="609" t="s">
        <v>621</v>
      </c>
      <c r="B9" s="609"/>
      <c r="C9" s="350"/>
      <c r="D9" s="350"/>
      <c r="E9" s="350"/>
      <c r="F9" s="351">
        <f>F56</f>
        <v>380</v>
      </c>
      <c r="G9" s="457"/>
    </row>
    <row r="10" spans="1:7" ht="15.75">
      <c r="A10" s="514"/>
      <c r="B10" s="514"/>
      <c r="C10" s="350"/>
      <c r="D10" s="350"/>
      <c r="E10" s="350"/>
      <c r="F10" s="351"/>
      <c r="G10" s="457"/>
    </row>
    <row r="11" spans="1:7" ht="15.75">
      <c r="A11" s="514" t="s">
        <v>702</v>
      </c>
      <c r="B11" s="514" t="s">
        <v>701</v>
      </c>
      <c r="C11" s="350"/>
      <c r="D11" s="350"/>
      <c r="E11" s="350"/>
      <c r="F11" s="351">
        <f>F60</f>
        <v>0</v>
      </c>
      <c r="G11" s="457"/>
    </row>
    <row r="12" spans="1:7" ht="15.75">
      <c r="A12" s="350"/>
      <c r="B12" s="354"/>
      <c r="C12" s="355"/>
      <c r="D12" s="355"/>
      <c r="E12" s="350"/>
      <c r="F12" s="356"/>
      <c r="G12" s="459"/>
    </row>
    <row r="13" spans="1:7" ht="18">
      <c r="A13" s="610" t="s">
        <v>622</v>
      </c>
      <c r="B13" s="610"/>
      <c r="C13" s="357"/>
      <c r="D13" s="357"/>
      <c r="E13" s="358"/>
      <c r="F13" s="359">
        <f>SUM(F5:F11)</f>
        <v>380</v>
      </c>
    </row>
    <row r="14" spans="1:7" ht="15.75">
      <c r="A14" s="360"/>
      <c r="B14" s="347"/>
      <c r="C14" s="361"/>
      <c r="D14" s="361"/>
      <c r="E14" s="361"/>
      <c r="F14" s="347"/>
      <c r="G14" s="456"/>
    </row>
    <row r="15" spans="1:7" ht="15.75">
      <c r="A15" s="360"/>
      <c r="B15" s="347"/>
      <c r="C15" s="361"/>
      <c r="D15" s="361"/>
      <c r="E15" s="361"/>
      <c r="F15" s="347"/>
      <c r="G15" s="456"/>
    </row>
    <row r="16" spans="1:7" ht="38.25">
      <c r="A16" s="362" t="s">
        <v>623</v>
      </c>
      <c r="B16" s="362" t="s">
        <v>624</v>
      </c>
      <c r="C16" s="363" t="s">
        <v>9</v>
      </c>
      <c r="D16" s="363" t="s">
        <v>504</v>
      </c>
      <c r="E16" s="362" t="s">
        <v>625</v>
      </c>
      <c r="F16" s="362" t="s">
        <v>626</v>
      </c>
      <c r="G16" s="460"/>
    </row>
    <row r="17" spans="1:7" ht="9.75" customHeight="1">
      <c r="A17" s="349"/>
      <c r="B17" s="364"/>
      <c r="C17" s="365"/>
      <c r="D17" s="365"/>
      <c r="E17" s="349"/>
      <c r="F17" s="349"/>
      <c r="G17" s="461"/>
    </row>
    <row r="18" spans="1:7" ht="18">
      <c r="A18" s="611" t="s">
        <v>619</v>
      </c>
      <c r="B18" s="611"/>
      <c r="C18" s="345"/>
      <c r="D18" s="345"/>
      <c r="E18" s="345"/>
      <c r="F18" s="346"/>
      <c r="G18" s="456"/>
    </row>
    <row r="19" spans="1:7" ht="10.5" customHeight="1">
      <c r="A19" s="366"/>
      <c r="B19" s="367"/>
      <c r="C19" s="368"/>
      <c r="D19" s="368"/>
      <c r="E19" s="369"/>
      <c r="F19" s="370"/>
      <c r="G19" s="462"/>
    </row>
    <row r="20" spans="1:7" ht="102">
      <c r="A20" s="366">
        <v>1</v>
      </c>
      <c r="B20" s="372" t="s">
        <v>681</v>
      </c>
      <c r="C20" s="373">
        <v>4</v>
      </c>
      <c r="D20" s="373" t="s">
        <v>628</v>
      </c>
      <c r="E20" s="337"/>
      <c r="F20" s="425">
        <f>C20*ROUND(E20,2)</f>
        <v>0</v>
      </c>
      <c r="G20" s="449" t="s">
        <v>712</v>
      </c>
    </row>
    <row r="21" spans="1:7">
      <c r="A21" s="371"/>
      <c r="B21" s="372"/>
      <c r="C21" s="374"/>
      <c r="D21" s="375"/>
      <c r="E21" s="338"/>
      <c r="F21" s="376"/>
      <c r="G21" s="463"/>
    </row>
    <row r="22" spans="1:7" ht="25.5">
      <c r="A22" s="366">
        <v>2</v>
      </c>
      <c r="B22" s="372" t="s">
        <v>682</v>
      </c>
      <c r="C22" s="373">
        <v>8</v>
      </c>
      <c r="D22" s="373" t="s">
        <v>628</v>
      </c>
      <c r="E22" s="337"/>
      <c r="F22" s="379">
        <f>C22*ROUND(E22,2)</f>
        <v>0</v>
      </c>
      <c r="G22" s="462"/>
    </row>
    <row r="23" spans="1:7">
      <c r="A23" s="366"/>
      <c r="B23" s="372"/>
      <c r="C23" s="373"/>
      <c r="D23" s="373"/>
      <c r="E23" s="337"/>
      <c r="F23" s="377"/>
      <c r="G23" s="462"/>
    </row>
    <row r="24" spans="1:7" ht="38.25">
      <c r="A24" s="366">
        <v>3</v>
      </c>
      <c r="B24" s="372" t="s">
        <v>683</v>
      </c>
      <c r="C24" s="373">
        <v>10</v>
      </c>
      <c r="D24" s="373" t="s">
        <v>628</v>
      </c>
      <c r="E24" s="337"/>
      <c r="F24" s="379">
        <f>C24*ROUND(E24,2)</f>
        <v>0</v>
      </c>
      <c r="G24" s="462"/>
    </row>
    <row r="25" spans="1:7">
      <c r="A25" s="366"/>
      <c r="B25" s="372"/>
      <c r="C25" s="373"/>
      <c r="D25" s="373"/>
      <c r="E25" s="337"/>
      <c r="F25" s="377"/>
      <c r="G25" s="462"/>
    </row>
    <row r="26" spans="1:7" ht="25.5">
      <c r="A26" s="366">
        <v>4</v>
      </c>
      <c r="B26" s="372" t="s">
        <v>645</v>
      </c>
      <c r="C26" s="373">
        <v>8</v>
      </c>
      <c r="D26" s="373" t="s">
        <v>628</v>
      </c>
      <c r="E26" s="337"/>
      <c r="F26" s="379">
        <f>C26*ROUND(E26,2)</f>
        <v>0</v>
      </c>
      <c r="G26" s="462"/>
    </row>
    <row r="27" spans="1:7" ht="16.5" thickBot="1">
      <c r="A27" s="380"/>
      <c r="B27" s="381"/>
      <c r="C27" s="382"/>
      <c r="D27" s="382"/>
      <c r="E27" s="383"/>
      <c r="F27" s="383"/>
      <c r="G27" s="462"/>
    </row>
    <row r="28" spans="1:7" ht="15.75" thickBot="1">
      <c r="A28" s="384"/>
      <c r="B28" s="384" t="s">
        <v>647</v>
      </c>
      <c r="C28" s="608"/>
      <c r="D28" s="608"/>
      <c r="E28" s="513"/>
      <c r="F28" s="385">
        <f>ROUND(SUM(F20:F26),0)</f>
        <v>0</v>
      </c>
    </row>
    <row r="29" spans="1:7">
      <c r="A29" s="386"/>
      <c r="B29" s="387"/>
      <c r="C29" s="368"/>
      <c r="D29" s="388"/>
      <c r="E29" s="388"/>
      <c r="F29" s="389"/>
      <c r="G29" s="462"/>
    </row>
    <row r="30" spans="1:7">
      <c r="A30" s="386"/>
      <c r="B30" s="387"/>
      <c r="C30" s="368"/>
      <c r="D30" s="388"/>
      <c r="E30" s="341"/>
      <c r="F30" s="389"/>
      <c r="G30" s="462"/>
    </row>
    <row r="31" spans="1:7" ht="15.75">
      <c r="A31" s="383" t="s">
        <v>648</v>
      </c>
      <c r="B31" s="381" t="s">
        <v>649</v>
      </c>
      <c r="C31" s="382"/>
      <c r="D31" s="382"/>
      <c r="E31" s="340"/>
      <c r="F31" s="383"/>
      <c r="G31" s="462"/>
    </row>
    <row r="32" spans="1:7" ht="15.75">
      <c r="A32" s="366"/>
      <c r="B32" s="381"/>
      <c r="C32" s="382"/>
      <c r="D32" s="382"/>
      <c r="E32" s="340"/>
      <c r="F32" s="383"/>
      <c r="G32" s="462"/>
    </row>
    <row r="33" spans="1:7" ht="38.25">
      <c r="A33" s="366">
        <v>1</v>
      </c>
      <c r="B33" s="372" t="s">
        <v>684</v>
      </c>
      <c r="C33" s="373">
        <v>15</v>
      </c>
      <c r="D33" s="373" t="s">
        <v>628</v>
      </c>
      <c r="E33" s="339"/>
      <c r="F33" s="379">
        <f>C33*ROUND(E33,2)</f>
        <v>0</v>
      </c>
      <c r="G33" s="462"/>
    </row>
    <row r="34" spans="1:7">
      <c r="A34" s="390"/>
      <c r="B34" s="372"/>
      <c r="C34" s="391"/>
      <c r="D34" s="392"/>
      <c r="E34" s="124"/>
      <c r="F34" s="393"/>
      <c r="G34" s="464"/>
    </row>
    <row r="35" spans="1:7" ht="25.5">
      <c r="A35" s="394">
        <v>2</v>
      </c>
      <c r="B35" s="372" t="s">
        <v>685</v>
      </c>
      <c r="C35" s="395">
        <v>3</v>
      </c>
      <c r="D35" s="395" t="s">
        <v>653</v>
      </c>
      <c r="E35" s="125"/>
      <c r="F35" s="379">
        <f>C35*ROUND(E35,2)</f>
        <v>0</v>
      </c>
      <c r="G35" s="464"/>
    </row>
    <row r="36" spans="1:7">
      <c r="A36" s="394"/>
      <c r="B36" s="372"/>
      <c r="C36" s="391"/>
      <c r="D36" s="392"/>
      <c r="E36" s="125"/>
      <c r="F36" s="393"/>
      <c r="G36" s="464"/>
    </row>
    <row r="37" spans="1:7" ht="25.5">
      <c r="A37" s="394">
        <v>3</v>
      </c>
      <c r="B37" s="372" t="s">
        <v>686</v>
      </c>
      <c r="C37" s="395">
        <v>1</v>
      </c>
      <c r="D37" s="395" t="s">
        <v>509</v>
      </c>
      <c r="E37" s="125"/>
      <c r="F37" s="379">
        <f>C37*ROUND(E37,2)</f>
        <v>0</v>
      </c>
      <c r="G37" s="152"/>
    </row>
    <row r="38" spans="1:7">
      <c r="A38" s="366"/>
      <c r="B38" s="372"/>
      <c r="C38" s="373"/>
      <c r="D38" s="392"/>
      <c r="E38" s="124"/>
      <c r="F38" s="396"/>
      <c r="G38" s="464"/>
    </row>
    <row r="39" spans="1:7" ht="15.75">
      <c r="A39" s="366">
        <v>4</v>
      </c>
      <c r="B39" s="372" t="s">
        <v>700</v>
      </c>
      <c r="C39" s="373">
        <v>3</v>
      </c>
      <c r="D39" s="392" t="s">
        <v>646</v>
      </c>
      <c r="E39" s="342"/>
      <c r="F39" s="379">
        <f>0.03*(F33+F35+F37)</f>
        <v>0</v>
      </c>
      <c r="G39" s="464"/>
    </row>
    <row r="40" spans="1:7" ht="15.75" thickBot="1">
      <c r="A40" s="366"/>
      <c r="B40" s="367"/>
      <c r="C40" s="368"/>
      <c r="D40" s="368"/>
      <c r="E40" s="369"/>
      <c r="F40" s="370"/>
      <c r="G40" s="463"/>
    </row>
    <row r="41" spans="1:7" ht="15.75" thickBot="1">
      <c r="A41" s="397"/>
      <c r="B41" s="397" t="s">
        <v>667</v>
      </c>
      <c r="C41" s="604"/>
      <c r="D41" s="604"/>
      <c r="E41" s="512"/>
      <c r="F41" s="398">
        <f>ROUND(SUM(F33:F39),0)</f>
        <v>0</v>
      </c>
    </row>
    <row r="42" spans="1:7">
      <c r="A42" s="399"/>
      <c r="B42" s="399"/>
      <c r="C42" s="400"/>
      <c r="D42" s="400"/>
      <c r="E42" s="400"/>
      <c r="F42" s="401"/>
      <c r="G42" s="465"/>
    </row>
    <row r="43" spans="1:7">
      <c r="A43" s="366"/>
      <c r="B43" s="367"/>
      <c r="C43" s="368"/>
      <c r="D43" s="368"/>
      <c r="E43" s="369"/>
      <c r="F43" s="370"/>
      <c r="G43" s="463"/>
    </row>
    <row r="44" spans="1:7" ht="15.75">
      <c r="A44" s="402" t="s">
        <v>687</v>
      </c>
      <c r="B44" s="403" t="s">
        <v>669</v>
      </c>
      <c r="C44" s="404"/>
      <c r="D44" s="404"/>
      <c r="E44" s="405"/>
      <c r="F44" s="405"/>
      <c r="G44" s="466"/>
    </row>
    <row r="45" spans="1:7">
      <c r="A45" s="366"/>
      <c r="B45" s="367"/>
      <c r="C45" s="368"/>
      <c r="D45" s="368"/>
      <c r="E45" s="406"/>
      <c r="F45" s="407"/>
      <c r="G45" s="152"/>
    </row>
    <row r="46" spans="1:7">
      <c r="A46" s="366">
        <v>1</v>
      </c>
      <c r="B46" s="372" t="s">
        <v>673</v>
      </c>
      <c r="C46" s="373" t="s">
        <v>671</v>
      </c>
      <c r="D46" s="373" t="s">
        <v>653</v>
      </c>
      <c r="E46" s="339"/>
      <c r="F46" s="379">
        <f>C46*ROUND(E46,2)</f>
        <v>0</v>
      </c>
      <c r="G46" s="462"/>
    </row>
    <row r="47" spans="1:7" ht="15.75">
      <c r="A47" s="383"/>
      <c r="B47" s="372"/>
      <c r="C47" s="408"/>
      <c r="D47" s="408"/>
      <c r="E47" s="343"/>
      <c r="F47" s="409"/>
      <c r="G47" s="467"/>
    </row>
    <row r="48" spans="1:7" ht="25.5">
      <c r="A48" s="366">
        <v>2</v>
      </c>
      <c r="B48" s="372" t="s">
        <v>688</v>
      </c>
      <c r="C48" s="373">
        <v>4</v>
      </c>
      <c r="D48" s="373" t="s">
        <v>628</v>
      </c>
      <c r="E48" s="339"/>
      <c r="F48" s="379">
        <f>C48*ROUND(E48,2)</f>
        <v>0</v>
      </c>
      <c r="G48" s="467"/>
    </row>
    <row r="49" spans="1:7">
      <c r="A49" s="366"/>
      <c r="B49" s="372"/>
      <c r="C49" s="373"/>
      <c r="D49" s="373"/>
      <c r="E49" s="339"/>
      <c r="F49" s="379"/>
      <c r="G49" s="152"/>
    </row>
    <row r="50" spans="1:7" ht="25.5">
      <c r="A50" s="366">
        <v>3</v>
      </c>
      <c r="B50" s="372" t="s">
        <v>675</v>
      </c>
      <c r="C50" s="373">
        <v>4</v>
      </c>
      <c r="D50" s="373" t="s">
        <v>628</v>
      </c>
      <c r="E50" s="339"/>
      <c r="F50" s="379">
        <f>C50*ROUND(E50,2)</f>
        <v>0</v>
      </c>
      <c r="G50" s="152"/>
    </row>
    <row r="51" spans="1:7" ht="15.75">
      <c r="A51" s="366"/>
      <c r="B51" s="372"/>
      <c r="C51" s="410"/>
      <c r="D51" s="410"/>
      <c r="E51" s="339"/>
      <c r="F51" s="379"/>
      <c r="G51" s="152"/>
    </row>
    <row r="52" spans="1:7" ht="38.25">
      <c r="A52" s="366">
        <v>4</v>
      </c>
      <c r="B52" s="372" t="s">
        <v>689</v>
      </c>
      <c r="C52" s="373">
        <v>4</v>
      </c>
      <c r="D52" s="373" t="s">
        <v>524</v>
      </c>
      <c r="E52" s="378">
        <v>35</v>
      </c>
      <c r="F52" s="426">
        <f>C52*ROUND(E52,2)</f>
        <v>140</v>
      </c>
      <c r="G52" s="451" t="s">
        <v>713</v>
      </c>
    </row>
    <row r="53" spans="1:7" ht="15.75">
      <c r="A53" s="366"/>
      <c r="B53" s="411"/>
      <c r="C53" s="410"/>
      <c r="D53" s="410"/>
      <c r="E53" s="378"/>
      <c r="F53" s="379"/>
      <c r="G53" s="152"/>
    </row>
    <row r="54" spans="1:7" ht="38.25">
      <c r="A54" s="366">
        <f>A52+1</f>
        <v>5</v>
      </c>
      <c r="B54" s="372" t="s">
        <v>696</v>
      </c>
      <c r="C54" s="373">
        <v>8</v>
      </c>
      <c r="D54" s="373" t="s">
        <v>524</v>
      </c>
      <c r="E54" s="378">
        <v>30</v>
      </c>
      <c r="F54" s="426">
        <f>C54*ROUND(E54,2)</f>
        <v>240</v>
      </c>
      <c r="G54" s="451" t="s">
        <v>713</v>
      </c>
    </row>
    <row r="55" spans="1:7" ht="15.75" thickBot="1">
      <c r="A55" s="380"/>
      <c r="B55" s="387"/>
      <c r="C55" s="368"/>
      <c r="D55" s="368"/>
      <c r="E55" s="406"/>
      <c r="F55" s="407"/>
      <c r="G55" s="462"/>
    </row>
    <row r="56" spans="1:7" ht="15.75" thickBot="1">
      <c r="A56" s="412"/>
      <c r="B56" s="397" t="s">
        <v>679</v>
      </c>
      <c r="C56" s="604"/>
      <c r="D56" s="604"/>
      <c r="E56" s="413"/>
      <c r="F56" s="398">
        <f>ROUND(SUM(F46:F54),0)</f>
        <v>380</v>
      </c>
    </row>
    <row r="57" spans="1:7">
      <c r="A57" s="347"/>
      <c r="B57" s="347"/>
      <c r="C57" s="361"/>
      <c r="D57" s="361"/>
      <c r="E57" s="361"/>
      <c r="F57" s="347"/>
      <c r="G57" s="456"/>
    </row>
    <row r="58" spans="1:7" ht="15.75">
      <c r="A58" s="349" t="s">
        <v>690</v>
      </c>
      <c r="B58" s="414" t="s">
        <v>694</v>
      </c>
      <c r="C58" s="415"/>
      <c r="D58" s="415"/>
      <c r="E58" s="515"/>
      <c r="F58" s="379">
        <v>0</v>
      </c>
      <c r="G58" s="456"/>
    </row>
    <row r="59" spans="1:7" ht="16.5" thickBot="1">
      <c r="A59" s="349"/>
      <c r="B59" s="322"/>
      <c r="C59" s="416"/>
      <c r="D59" s="416"/>
      <c r="E59" s="416"/>
      <c r="F59" s="416"/>
    </row>
    <row r="60" spans="1:7" ht="15.75" thickBot="1">
      <c r="A60" s="412"/>
      <c r="B60" s="397" t="s">
        <v>697</v>
      </c>
      <c r="C60" s="397"/>
      <c r="D60" s="604"/>
      <c r="E60" s="604"/>
      <c r="F60" s="417">
        <f>F58</f>
        <v>0</v>
      </c>
    </row>
    <row r="61" spans="1:7">
      <c r="A61" s="418"/>
      <c r="B61" s="418"/>
      <c r="C61" s="418"/>
      <c r="D61" s="419"/>
      <c r="E61" s="419"/>
      <c r="F61" s="420"/>
    </row>
    <row r="62" spans="1:7" ht="15.75" thickBot="1">
      <c r="A62" s="421"/>
      <c r="B62" s="421"/>
      <c r="C62" s="422"/>
      <c r="D62" s="423"/>
      <c r="E62" s="423"/>
      <c r="F62" s="424"/>
    </row>
    <row r="63" spans="1:7">
      <c r="A63" s="573" t="s">
        <v>722</v>
      </c>
      <c r="B63" s="574"/>
      <c r="C63" s="574"/>
      <c r="D63" s="574"/>
      <c r="E63" s="574"/>
      <c r="F63" s="605"/>
    </row>
    <row r="64" spans="1:7">
      <c r="A64" s="576"/>
      <c r="B64" s="577"/>
      <c r="C64" s="577"/>
      <c r="D64" s="577"/>
      <c r="E64" s="577"/>
      <c r="F64" s="606"/>
    </row>
    <row r="65" spans="1:6" ht="27" customHeight="1" thickBot="1">
      <c r="A65" s="579"/>
      <c r="B65" s="580"/>
      <c r="C65" s="580"/>
      <c r="D65" s="580"/>
      <c r="E65" s="580"/>
      <c r="F65" s="607"/>
    </row>
    <row r="67" spans="1:6" ht="15.75" thickBot="1"/>
    <row r="68" spans="1:6">
      <c r="A68" s="582" t="s">
        <v>721</v>
      </c>
      <c r="B68" s="583"/>
      <c r="C68" s="583"/>
      <c r="D68" s="583"/>
      <c r="E68" s="583"/>
      <c r="F68" s="605"/>
    </row>
    <row r="69" spans="1:6">
      <c r="A69" s="585"/>
      <c r="B69" s="586"/>
      <c r="C69" s="586"/>
      <c r="D69" s="586"/>
      <c r="E69" s="586"/>
      <c r="F69" s="606"/>
    </row>
    <row r="70" spans="1:6" ht="15.75" thickBot="1">
      <c r="A70" s="588"/>
      <c r="B70" s="589"/>
      <c r="C70" s="589"/>
      <c r="D70" s="589"/>
      <c r="E70" s="589"/>
      <c r="F70" s="607"/>
    </row>
  </sheetData>
  <sheetProtection password="CA57" sheet="1" objects="1" scenarios="1"/>
  <mergeCells count="11">
    <mergeCell ref="C28:D28"/>
    <mergeCell ref="A5:B5"/>
    <mergeCell ref="A7:B7"/>
    <mergeCell ref="A9:B9"/>
    <mergeCell ref="A13:B13"/>
    <mergeCell ref="A18:B18"/>
    <mergeCell ref="C41:D41"/>
    <mergeCell ref="C56:D56"/>
    <mergeCell ref="A63:F65"/>
    <mergeCell ref="A68:F70"/>
    <mergeCell ref="D60:E60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121"/>
  <sheetViews>
    <sheetView tabSelected="1" topLeftCell="A13" zoomScaleNormal="100" workbookViewId="0">
      <selection activeCell="K21" sqref="K21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2.140625" style="452" customWidth="1"/>
    <col min="8" max="8" width="7.7109375" bestFit="1" customWidth="1"/>
  </cols>
  <sheetData>
    <row r="1" spans="1:8" s="23" customFormat="1" ht="18">
      <c r="A1" s="254" t="s">
        <v>680</v>
      </c>
      <c r="B1" s="347"/>
      <c r="C1" s="361"/>
      <c r="D1" s="361"/>
      <c r="E1" s="361"/>
      <c r="F1" s="361"/>
      <c r="G1" s="456"/>
      <c r="H1" s="347"/>
    </row>
    <row r="2" spans="1:8" s="23" customFormat="1" ht="15.75">
      <c r="A2" s="348"/>
      <c r="B2" s="348"/>
      <c r="C2" s="349"/>
      <c r="D2" s="349"/>
      <c r="E2" s="349"/>
      <c r="F2" s="349"/>
      <c r="G2" s="534"/>
      <c r="H2" s="347"/>
    </row>
    <row r="3" spans="1:8" s="23" customFormat="1" ht="15.75">
      <c r="A3" s="611" t="s">
        <v>619</v>
      </c>
      <c r="B3" s="611"/>
      <c r="C3" s="349"/>
      <c r="D3" s="349"/>
      <c r="E3" s="349"/>
      <c r="F3" s="349"/>
      <c r="G3" s="457">
        <f>G54</f>
        <v>82</v>
      </c>
      <c r="H3" s="546"/>
    </row>
    <row r="4" spans="1:8" s="23" customFormat="1" ht="15.75">
      <c r="A4" s="540"/>
      <c r="B4" s="348"/>
      <c r="C4" s="349"/>
      <c r="D4" s="349"/>
      <c r="E4" s="349"/>
      <c r="F4" s="349"/>
      <c r="G4" s="458"/>
      <c r="H4" s="547"/>
    </row>
    <row r="5" spans="1:8" s="23" customFormat="1" ht="15.75">
      <c r="A5" s="611" t="s">
        <v>620</v>
      </c>
      <c r="B5" s="611"/>
      <c r="C5" s="349"/>
      <c r="D5" s="349"/>
      <c r="E5" s="349"/>
      <c r="F5" s="349"/>
      <c r="G5" s="457">
        <f>G88</f>
        <v>0</v>
      </c>
      <c r="H5" s="546"/>
    </row>
    <row r="6" spans="1:8" s="23" customFormat="1" ht="15.75">
      <c r="A6" s="540"/>
      <c r="B6" s="348"/>
      <c r="C6" s="349"/>
      <c r="D6" s="349"/>
      <c r="E6" s="349"/>
      <c r="F6" s="349"/>
      <c r="G6" s="458"/>
      <c r="H6" s="547"/>
    </row>
    <row r="7" spans="1:8" s="23" customFormat="1" ht="15.75">
      <c r="A7" s="611" t="s">
        <v>621</v>
      </c>
      <c r="B7" s="611"/>
      <c r="C7" s="349"/>
      <c r="D7" s="349"/>
      <c r="E7" s="349"/>
      <c r="F7" s="349"/>
      <c r="G7" s="457">
        <f>G107</f>
        <v>1600</v>
      </c>
      <c r="H7" s="546"/>
    </row>
    <row r="8" spans="1:8" s="23" customFormat="1" ht="15.75">
      <c r="A8" s="540"/>
      <c r="B8" s="540"/>
      <c r="C8" s="349"/>
      <c r="D8" s="349"/>
      <c r="E8" s="349"/>
      <c r="F8" s="349"/>
      <c r="G8" s="457"/>
      <c r="H8" s="546"/>
    </row>
    <row r="9" spans="1:8" s="23" customFormat="1" ht="15.75">
      <c r="A9" s="531" t="s">
        <v>702</v>
      </c>
      <c r="B9" s="531" t="s">
        <v>704</v>
      </c>
      <c r="C9" s="532"/>
      <c r="D9" s="532"/>
      <c r="E9" s="532"/>
      <c r="F9" s="532"/>
      <c r="G9" s="533">
        <f>G111</f>
        <v>0</v>
      </c>
      <c r="H9" s="546"/>
    </row>
    <row r="10" spans="1:8" s="23" customFormat="1" ht="15.75">
      <c r="A10" s="349"/>
      <c r="B10" s="364"/>
      <c r="C10" s="365"/>
      <c r="D10" s="365"/>
      <c r="E10" s="349"/>
      <c r="F10" s="349"/>
      <c r="G10" s="459"/>
      <c r="H10" s="548"/>
    </row>
    <row r="11" spans="1:8" s="23" customFormat="1" ht="18">
      <c r="A11" s="616" t="s">
        <v>622</v>
      </c>
      <c r="B11" s="616"/>
      <c r="C11" s="535"/>
      <c r="D11" s="535"/>
      <c r="E11" s="536"/>
      <c r="F11" s="536"/>
      <c r="G11" s="537">
        <f>G3+G5+G7+G9</f>
        <v>1682</v>
      </c>
    </row>
    <row r="12" spans="1:8" s="23" customFormat="1" ht="15.75">
      <c r="A12" s="360"/>
      <c r="B12" s="347"/>
      <c r="C12" s="361"/>
      <c r="D12" s="361"/>
      <c r="E12" s="361"/>
      <c r="F12" s="361"/>
      <c r="G12" s="456"/>
    </row>
    <row r="13" spans="1:8" s="23" customFormat="1" ht="15.75">
      <c r="A13" s="360"/>
      <c r="B13" s="347"/>
      <c r="C13" s="361"/>
      <c r="D13" s="361"/>
      <c r="E13" s="361"/>
      <c r="F13" s="361"/>
      <c r="G13" s="456"/>
    </row>
    <row r="14" spans="1:8" s="23" customFormat="1" ht="38.25">
      <c r="A14" s="362" t="s">
        <v>623</v>
      </c>
      <c r="B14" s="362" t="s">
        <v>624</v>
      </c>
      <c r="C14" s="362" t="s">
        <v>9</v>
      </c>
      <c r="D14" s="363" t="s">
        <v>504</v>
      </c>
      <c r="E14" s="362"/>
      <c r="F14" s="362" t="s">
        <v>625</v>
      </c>
      <c r="G14" s="538" t="s">
        <v>626</v>
      </c>
    </row>
    <row r="15" spans="1:8" s="23" customFormat="1" ht="15.75">
      <c r="A15" s="349"/>
      <c r="B15" s="364"/>
      <c r="C15" s="365"/>
      <c r="D15" s="365"/>
      <c r="E15" s="349"/>
      <c r="F15" s="349"/>
      <c r="G15" s="461"/>
    </row>
    <row r="16" spans="1:8" s="23" customFormat="1" ht="18" customHeight="1">
      <c r="C16" s="345"/>
      <c r="D16" s="345"/>
      <c r="E16" s="345"/>
      <c r="F16" s="345"/>
      <c r="G16" s="539"/>
    </row>
    <row r="17" spans="1:8" s="23" customFormat="1">
      <c r="A17" s="549" t="s">
        <v>691</v>
      </c>
      <c r="B17" s="414" t="s">
        <v>692</v>
      </c>
      <c r="C17" s="414"/>
      <c r="D17" s="373"/>
      <c r="E17" s="550"/>
      <c r="F17" s="550"/>
      <c r="G17" s="551"/>
    </row>
    <row r="18" spans="1:8" ht="114.75">
      <c r="A18" s="94">
        <v>1</v>
      </c>
      <c r="B18" s="107" t="s">
        <v>627</v>
      </c>
      <c r="C18" s="108">
        <v>40</v>
      </c>
      <c r="D18" s="108" t="s">
        <v>628</v>
      </c>
      <c r="E18" s="109"/>
      <c r="F18" s="337"/>
      <c r="G18" s="471">
        <f>C18*ROUND(F18,2)</f>
        <v>0</v>
      </c>
      <c r="H18" s="81" t="s">
        <v>712</v>
      </c>
    </row>
    <row r="19" spans="1:8">
      <c r="A19" s="94"/>
      <c r="B19" s="95"/>
      <c r="C19" s="108"/>
      <c r="D19" s="108"/>
      <c r="E19" s="109"/>
      <c r="F19" s="337"/>
      <c r="G19" s="471"/>
      <c r="H19" s="97"/>
    </row>
    <row r="20" spans="1:8" ht="114.75">
      <c r="A20" s="94"/>
      <c r="B20" s="107" t="s">
        <v>629</v>
      </c>
      <c r="C20" s="108">
        <v>11</v>
      </c>
      <c r="D20" s="108" t="s">
        <v>628</v>
      </c>
      <c r="E20" s="109"/>
      <c r="F20" s="337"/>
      <c r="G20" s="471">
        <f>C20*ROUND(F20,2)</f>
        <v>0</v>
      </c>
      <c r="H20" s="97"/>
    </row>
    <row r="21" spans="1:8">
      <c r="A21" s="94"/>
      <c r="B21" s="95"/>
      <c r="C21" s="108"/>
      <c r="D21" s="108"/>
      <c r="E21" s="109"/>
      <c r="F21" s="337"/>
      <c r="G21" s="471"/>
      <c r="H21" s="97"/>
    </row>
    <row r="22" spans="1:8" ht="114.75">
      <c r="A22" s="94">
        <v>2</v>
      </c>
      <c r="B22" s="107" t="s">
        <v>630</v>
      </c>
      <c r="C22" s="108">
        <v>160</v>
      </c>
      <c r="D22" s="108" t="s">
        <v>628</v>
      </c>
      <c r="E22" s="109"/>
      <c r="F22" s="337"/>
      <c r="G22" s="471">
        <f>C22*ROUND(F22,2)</f>
        <v>0</v>
      </c>
      <c r="H22" s="97"/>
    </row>
    <row r="23" spans="1:8">
      <c r="A23" s="94"/>
      <c r="B23" s="107"/>
      <c r="C23" s="108"/>
      <c r="D23" s="108"/>
      <c r="E23" s="110"/>
      <c r="F23" s="337"/>
      <c r="G23" s="471"/>
      <c r="H23" s="97"/>
    </row>
    <row r="24" spans="1:8" ht="102">
      <c r="A24" s="94">
        <v>3</v>
      </c>
      <c r="B24" s="107" t="s">
        <v>631</v>
      </c>
      <c r="C24" s="108">
        <v>642</v>
      </c>
      <c r="D24" s="108" t="s">
        <v>628</v>
      </c>
      <c r="E24" s="110"/>
      <c r="F24" s="337"/>
      <c r="G24" s="471">
        <f>C24*ROUND(F24,2)</f>
        <v>0</v>
      </c>
      <c r="H24" s="97"/>
    </row>
    <row r="25" spans="1:8">
      <c r="A25" s="94"/>
      <c r="B25" s="107"/>
      <c r="C25" s="108"/>
      <c r="D25" s="108"/>
      <c r="E25" s="109"/>
      <c r="F25" s="337"/>
      <c r="G25" s="471"/>
      <c r="H25" s="97"/>
    </row>
    <row r="26" spans="1:8" ht="38.25">
      <c r="A26" s="94">
        <v>4</v>
      </c>
      <c r="B26" s="107" t="s">
        <v>632</v>
      </c>
      <c r="C26" s="108">
        <v>5.6</v>
      </c>
      <c r="D26" s="108" t="s">
        <v>516</v>
      </c>
      <c r="E26" s="109"/>
      <c r="F26" s="337"/>
      <c r="G26" s="472">
        <f>PRODUCT(C26,F26)</f>
        <v>5.6</v>
      </c>
      <c r="H26" s="81" t="s">
        <v>712</v>
      </c>
    </row>
    <row r="27" spans="1:8">
      <c r="A27" s="94"/>
      <c r="B27" s="107"/>
      <c r="C27" s="108"/>
      <c r="D27" s="108"/>
      <c r="E27" s="109"/>
      <c r="F27" s="337"/>
      <c r="G27" s="471"/>
      <c r="H27" s="97"/>
    </row>
    <row r="28" spans="1:8" ht="38.25">
      <c r="A28" s="94">
        <v>5</v>
      </c>
      <c r="B28" s="107" t="s">
        <v>633</v>
      </c>
      <c r="C28" s="108">
        <v>1</v>
      </c>
      <c r="D28" s="108" t="s">
        <v>509</v>
      </c>
      <c r="E28" s="109"/>
      <c r="F28" s="337"/>
      <c r="G28" s="471">
        <f>C28*ROUND(F28,2)</f>
        <v>0</v>
      </c>
      <c r="H28" s="97"/>
    </row>
    <row r="29" spans="1:8">
      <c r="A29" s="94"/>
      <c r="B29" s="107"/>
      <c r="C29" s="108"/>
      <c r="D29" s="108"/>
      <c r="E29" s="109"/>
      <c r="F29" s="337"/>
      <c r="G29" s="471"/>
      <c r="H29" s="97"/>
    </row>
    <row r="30" spans="1:8" ht="38.25">
      <c r="A30" s="94">
        <v>6</v>
      </c>
      <c r="B30" s="107" t="s">
        <v>634</v>
      </c>
      <c r="C30" s="108">
        <v>31.1</v>
      </c>
      <c r="D30" s="108" t="s">
        <v>516</v>
      </c>
      <c r="E30" s="109"/>
      <c r="F30" s="337"/>
      <c r="G30" s="472">
        <f>PRODUCT(C30,F30)</f>
        <v>31.1</v>
      </c>
      <c r="H30" s="81" t="s">
        <v>712</v>
      </c>
    </row>
    <row r="31" spans="1:8">
      <c r="A31" s="94"/>
      <c r="B31" s="107"/>
      <c r="C31" s="108"/>
      <c r="D31" s="108"/>
      <c r="E31" s="109"/>
      <c r="F31" s="337"/>
      <c r="G31" s="471"/>
      <c r="H31" s="97"/>
    </row>
    <row r="32" spans="1:8" ht="51">
      <c r="A32" s="94">
        <v>7</v>
      </c>
      <c r="B32" s="107" t="s">
        <v>635</v>
      </c>
      <c r="C32" s="108">
        <v>7</v>
      </c>
      <c r="D32" s="108" t="s">
        <v>509</v>
      </c>
      <c r="E32" s="109"/>
      <c r="F32" s="337"/>
      <c r="G32" s="471">
        <f>C32*ROUND(F32,2)</f>
        <v>0</v>
      </c>
      <c r="H32" s="97"/>
    </row>
    <row r="33" spans="1:8">
      <c r="A33" s="94"/>
      <c r="B33" s="107"/>
      <c r="C33" s="108"/>
      <c r="D33" s="108"/>
      <c r="E33" s="109"/>
      <c r="F33" s="337"/>
      <c r="G33" s="471"/>
      <c r="H33" s="97"/>
    </row>
    <row r="34" spans="1:8" ht="51">
      <c r="A34" s="94">
        <v>8</v>
      </c>
      <c r="B34" s="107" t="s">
        <v>636</v>
      </c>
      <c r="C34" s="108">
        <v>10</v>
      </c>
      <c r="D34" s="108" t="s">
        <v>509</v>
      </c>
      <c r="E34" s="109"/>
      <c r="F34" s="337"/>
      <c r="G34" s="471">
        <f>C34*ROUND(F34,2)</f>
        <v>0</v>
      </c>
      <c r="H34" s="97"/>
    </row>
    <row r="35" spans="1:8">
      <c r="A35" s="94"/>
      <c r="B35" s="107"/>
      <c r="C35" s="108"/>
      <c r="D35" s="108"/>
      <c r="E35" s="109"/>
      <c r="F35" s="337"/>
      <c r="G35" s="471"/>
      <c r="H35" s="97"/>
    </row>
    <row r="36" spans="1:8" ht="51">
      <c r="A36" s="94">
        <v>9</v>
      </c>
      <c r="B36" s="107" t="s">
        <v>637</v>
      </c>
      <c r="C36" s="108">
        <v>39.700000000000003</v>
      </c>
      <c r="D36" s="108" t="s">
        <v>516</v>
      </c>
      <c r="E36" s="109"/>
      <c r="F36" s="337"/>
      <c r="G36" s="472">
        <f>PRODUCT(C36,F36)</f>
        <v>39.700000000000003</v>
      </c>
      <c r="H36" s="81" t="s">
        <v>712</v>
      </c>
    </row>
    <row r="37" spans="1:8">
      <c r="A37" s="94"/>
      <c r="B37" s="107"/>
      <c r="C37" s="108"/>
      <c r="D37" s="108"/>
      <c r="E37" s="110"/>
      <c r="F37" s="337"/>
      <c r="G37" s="471"/>
      <c r="H37" s="97"/>
    </row>
    <row r="38" spans="1:8" ht="63.75">
      <c r="A38" s="94">
        <v>10</v>
      </c>
      <c r="B38" s="107" t="s">
        <v>638</v>
      </c>
      <c r="C38" s="110">
        <v>21</v>
      </c>
      <c r="D38" s="110" t="s">
        <v>509</v>
      </c>
      <c r="E38" s="109"/>
      <c r="F38" s="337"/>
      <c r="G38" s="471">
        <f>C38*ROUND(F38,2)</f>
        <v>0</v>
      </c>
      <c r="H38" s="97"/>
    </row>
    <row r="39" spans="1:8">
      <c r="A39" s="94"/>
      <c r="B39" s="107"/>
      <c r="C39" s="110"/>
      <c r="D39" s="110"/>
      <c r="E39" s="109"/>
      <c r="F39" s="337"/>
      <c r="G39" s="471"/>
      <c r="H39" s="97"/>
    </row>
    <row r="40" spans="1:8" ht="51">
      <c r="A40" s="94">
        <v>11</v>
      </c>
      <c r="B40" s="107" t="s">
        <v>639</v>
      </c>
      <c r="C40" s="110">
        <v>5.0999999999999996</v>
      </c>
      <c r="D40" s="110" t="s">
        <v>516</v>
      </c>
      <c r="E40" s="109"/>
      <c r="F40" s="337"/>
      <c r="G40" s="472">
        <f>PRODUCT(C40,F40)</f>
        <v>5.0999999999999996</v>
      </c>
      <c r="H40" s="81" t="s">
        <v>712</v>
      </c>
    </row>
    <row r="41" spans="1:8">
      <c r="A41" s="94"/>
      <c r="B41" s="107"/>
      <c r="C41" s="110"/>
      <c r="D41" s="110"/>
      <c r="E41" s="109"/>
      <c r="F41" s="337"/>
      <c r="G41" s="471"/>
      <c r="H41" s="97"/>
    </row>
    <row r="42" spans="1:8" ht="63.75">
      <c r="A42" s="94">
        <v>12</v>
      </c>
      <c r="B42" s="107" t="s">
        <v>640</v>
      </c>
      <c r="C42" s="110">
        <v>6</v>
      </c>
      <c r="D42" s="110" t="s">
        <v>509</v>
      </c>
      <c r="E42" s="109"/>
      <c r="F42" s="337"/>
      <c r="G42" s="471">
        <f>C42*ROUND(F42,2)</f>
        <v>0</v>
      </c>
      <c r="H42" s="97"/>
    </row>
    <row r="43" spans="1:8">
      <c r="A43" s="94"/>
      <c r="B43" s="107"/>
      <c r="C43" s="110"/>
      <c r="D43" s="110"/>
      <c r="E43" s="109"/>
      <c r="F43" s="337"/>
      <c r="G43" s="471"/>
      <c r="H43" s="97"/>
    </row>
    <row r="44" spans="1:8" ht="51">
      <c r="A44" s="94">
        <v>13</v>
      </c>
      <c r="B44" s="107" t="s">
        <v>641</v>
      </c>
      <c r="C44" s="110">
        <v>1</v>
      </c>
      <c r="D44" s="108" t="s">
        <v>509</v>
      </c>
      <c r="E44" s="111"/>
      <c r="F44" s="339"/>
      <c r="G44" s="471">
        <f>C44*ROUND(F44,2)</f>
        <v>0</v>
      </c>
      <c r="H44" s="97"/>
    </row>
    <row r="45" spans="1:8">
      <c r="A45" s="94"/>
      <c r="B45" s="107"/>
      <c r="C45" s="108"/>
      <c r="D45" s="108"/>
      <c r="E45" s="110"/>
      <c r="F45" s="337"/>
      <c r="G45" s="471"/>
      <c r="H45" s="97"/>
    </row>
    <row r="46" spans="1:8" ht="25.5">
      <c r="A46" s="94">
        <v>14</v>
      </c>
      <c r="B46" s="107" t="s">
        <v>642</v>
      </c>
      <c r="C46" s="108">
        <v>95</v>
      </c>
      <c r="D46" s="108" t="s">
        <v>628</v>
      </c>
      <c r="E46" s="109"/>
      <c r="F46" s="337"/>
      <c r="G46" s="471">
        <f>C46*ROUND(F46,2)</f>
        <v>0</v>
      </c>
      <c r="H46" s="97"/>
    </row>
    <row r="47" spans="1:8">
      <c r="A47" s="94"/>
      <c r="B47" s="107"/>
      <c r="C47" s="108"/>
      <c r="D47" s="108"/>
      <c r="E47" s="110"/>
      <c r="F47" s="337"/>
      <c r="G47" s="471"/>
      <c r="H47" s="97"/>
    </row>
    <row r="48" spans="1:8" ht="25.5">
      <c r="A48" s="94">
        <v>15</v>
      </c>
      <c r="B48" s="107" t="s">
        <v>643</v>
      </c>
      <c r="C48" s="108">
        <v>802</v>
      </c>
      <c r="D48" s="108" t="s">
        <v>628</v>
      </c>
      <c r="E48" s="109"/>
      <c r="F48" s="337"/>
      <c r="G48" s="471">
        <f>C48*ROUND(F48,2)</f>
        <v>0</v>
      </c>
      <c r="H48" s="97"/>
    </row>
    <row r="49" spans="1:8">
      <c r="A49" s="94"/>
      <c r="B49" s="107"/>
      <c r="C49" s="108"/>
      <c r="D49" s="108"/>
      <c r="E49" s="110"/>
      <c r="F49" s="337"/>
      <c r="G49" s="471"/>
      <c r="H49" s="97"/>
    </row>
    <row r="50" spans="1:8" ht="51">
      <c r="A50" s="94">
        <v>16</v>
      </c>
      <c r="B50" s="107" t="s">
        <v>644</v>
      </c>
      <c r="C50" s="108">
        <v>850</v>
      </c>
      <c r="D50" s="108" t="s">
        <v>628</v>
      </c>
      <c r="E50" s="109"/>
      <c r="F50" s="337"/>
      <c r="G50" s="471">
        <f>C50*ROUND(F50,2)</f>
        <v>0</v>
      </c>
      <c r="H50" s="97"/>
    </row>
    <row r="51" spans="1:8">
      <c r="A51" s="94"/>
      <c r="B51" s="107"/>
      <c r="C51" s="108"/>
      <c r="D51" s="108"/>
      <c r="E51" s="109"/>
      <c r="F51" s="337"/>
      <c r="G51" s="471"/>
      <c r="H51" s="97"/>
    </row>
    <row r="52" spans="1:8" ht="25.5">
      <c r="A52" s="94">
        <v>17</v>
      </c>
      <c r="B52" s="107" t="s">
        <v>645</v>
      </c>
      <c r="C52" s="108">
        <v>830</v>
      </c>
      <c r="D52" s="108" t="s">
        <v>628</v>
      </c>
      <c r="E52" s="109"/>
      <c r="F52" s="337"/>
      <c r="G52" s="471">
        <f>C52*ROUND(F52,2)</f>
        <v>0</v>
      </c>
      <c r="H52" s="97"/>
    </row>
    <row r="53" spans="1:8" s="23" customFormat="1" ht="16.5" thickBot="1">
      <c r="A53" s="380"/>
      <c r="B53" s="523"/>
      <c r="C53" s="382"/>
      <c r="D53" s="382"/>
      <c r="E53" s="383"/>
      <c r="F53" s="383"/>
      <c r="G53" s="467"/>
      <c r="H53" s="371"/>
    </row>
    <row r="54" spans="1:8" s="23" customFormat="1" ht="15.75" thickBot="1">
      <c r="A54" s="384"/>
      <c r="B54" s="384" t="s">
        <v>647</v>
      </c>
      <c r="C54" s="608"/>
      <c r="D54" s="608"/>
      <c r="E54" s="608"/>
      <c r="F54" s="513"/>
      <c r="G54" s="524">
        <f>ROUND(SUM(G18:G52),0)</f>
        <v>82</v>
      </c>
      <c r="H54" s="371"/>
    </row>
    <row r="55" spans="1:8" s="23" customFormat="1">
      <c r="A55" s="386"/>
      <c r="B55" s="525"/>
      <c r="C55" s="368"/>
      <c r="D55" s="388"/>
      <c r="E55" s="388"/>
      <c r="F55" s="388"/>
      <c r="G55" s="526"/>
      <c r="H55" s="371"/>
    </row>
    <row r="56" spans="1:8" s="23" customFormat="1">
      <c r="A56" s="386"/>
      <c r="B56" s="527"/>
      <c r="C56" s="368"/>
      <c r="D56" s="388"/>
      <c r="E56" s="388"/>
      <c r="F56" s="388"/>
      <c r="G56" s="526"/>
      <c r="H56" s="371"/>
    </row>
    <row r="57" spans="1:8" ht="15.75">
      <c r="A57" s="100" t="s">
        <v>648</v>
      </c>
      <c r="B57" s="120" t="s">
        <v>693</v>
      </c>
      <c r="C57" s="112"/>
      <c r="D57" s="112"/>
      <c r="E57" s="113"/>
      <c r="F57" s="343"/>
      <c r="G57" s="474"/>
      <c r="H57" s="97"/>
    </row>
    <row r="58" spans="1:8" ht="15.75">
      <c r="A58" s="94"/>
      <c r="B58" s="57"/>
      <c r="C58" s="112"/>
      <c r="D58" s="112"/>
      <c r="E58" s="113"/>
      <c r="F58" s="343"/>
      <c r="G58" s="474"/>
      <c r="H58" s="97"/>
    </row>
    <row r="59" spans="1:8" ht="25.5">
      <c r="A59" s="94">
        <v>1</v>
      </c>
      <c r="B59" s="57" t="s">
        <v>650</v>
      </c>
      <c r="C59" s="108">
        <v>989</v>
      </c>
      <c r="D59" s="108" t="s">
        <v>628</v>
      </c>
      <c r="E59" s="111"/>
      <c r="F59" s="339"/>
      <c r="G59" s="471">
        <f>C59*ROUND(F59,2)</f>
        <v>0</v>
      </c>
      <c r="H59" s="97"/>
    </row>
    <row r="60" spans="1:8">
      <c r="A60" s="94"/>
      <c r="B60" s="57"/>
      <c r="C60" s="114"/>
      <c r="D60" s="115"/>
      <c r="E60" s="116"/>
      <c r="F60" s="427"/>
      <c r="G60" s="475"/>
      <c r="H60" s="102"/>
    </row>
    <row r="61" spans="1:8" ht="25.5">
      <c r="A61" s="94">
        <f>A59+1</f>
        <v>2</v>
      </c>
      <c r="B61" s="57" t="s">
        <v>651</v>
      </c>
      <c r="C61" s="108">
        <v>50</v>
      </c>
      <c r="D61" s="108" t="s">
        <v>628</v>
      </c>
      <c r="E61" s="116"/>
      <c r="F61" s="339"/>
      <c r="G61" s="471">
        <f>C61*ROUND(F61,2)</f>
        <v>0</v>
      </c>
      <c r="H61" s="102"/>
    </row>
    <row r="62" spans="1:8">
      <c r="A62" s="94"/>
      <c r="B62" s="57"/>
      <c r="C62" s="117"/>
      <c r="D62" s="117"/>
      <c r="E62" s="118"/>
      <c r="F62" s="339"/>
      <c r="G62" s="475"/>
      <c r="H62" s="97"/>
    </row>
    <row r="63" spans="1:8" ht="51">
      <c r="A63" s="94">
        <f>A61+1</f>
        <v>3</v>
      </c>
      <c r="B63" s="57" t="s">
        <v>652</v>
      </c>
      <c r="C63" s="108">
        <v>58</v>
      </c>
      <c r="D63" s="108" t="s">
        <v>653</v>
      </c>
      <c r="E63" s="111"/>
      <c r="F63" s="339"/>
      <c r="G63" s="471">
        <f>C63*ROUND(F63,2)</f>
        <v>0</v>
      </c>
      <c r="H63" s="97"/>
    </row>
    <row r="64" spans="1:8" ht="15.75">
      <c r="A64" s="100"/>
      <c r="B64" s="57"/>
      <c r="C64" s="112"/>
      <c r="D64" s="112"/>
      <c r="E64" s="119"/>
      <c r="F64" s="339"/>
      <c r="G64" s="475"/>
      <c r="H64" s="97"/>
    </row>
    <row r="65" spans="1:8" ht="165.75">
      <c r="A65" s="94">
        <v>4</v>
      </c>
      <c r="B65" s="57" t="s">
        <v>654</v>
      </c>
      <c r="C65" s="108"/>
      <c r="D65" s="108"/>
      <c r="E65" s="111"/>
      <c r="F65" s="339"/>
      <c r="G65" s="471"/>
      <c r="H65" s="97"/>
    </row>
    <row r="66" spans="1:8" ht="102">
      <c r="A66" s="94"/>
      <c r="B66" s="57" t="s">
        <v>655</v>
      </c>
      <c r="C66" s="108"/>
      <c r="D66" s="108"/>
      <c r="E66" s="111"/>
      <c r="F66" s="339"/>
      <c r="G66" s="471"/>
      <c r="H66" s="97"/>
    </row>
    <row r="67" spans="1:8" ht="38.25">
      <c r="A67" s="94"/>
      <c r="B67" s="57" t="s">
        <v>656</v>
      </c>
      <c r="C67" s="108"/>
      <c r="D67" s="108"/>
      <c r="E67" s="111"/>
      <c r="F67" s="339"/>
      <c r="G67" s="471"/>
      <c r="H67" s="97"/>
    </row>
    <row r="68" spans="1:8" ht="140.25">
      <c r="A68" s="94"/>
      <c r="B68" s="57" t="s">
        <v>657</v>
      </c>
      <c r="C68" s="108">
        <v>1</v>
      </c>
      <c r="D68" s="108" t="s">
        <v>653</v>
      </c>
      <c r="E68" s="111"/>
      <c r="F68" s="339"/>
      <c r="G68" s="471">
        <f>C68*ROUND(F68,2)</f>
        <v>0</v>
      </c>
      <c r="H68" s="97"/>
    </row>
    <row r="69" spans="1:8" ht="15.75">
      <c r="A69" s="100"/>
      <c r="B69" s="57"/>
      <c r="C69" s="117"/>
      <c r="D69" s="117"/>
      <c r="E69" s="118"/>
      <c r="F69" s="339"/>
      <c r="G69" s="475"/>
      <c r="H69" s="97"/>
    </row>
    <row r="70" spans="1:8" ht="114.75">
      <c r="A70" s="94">
        <f>A65+1</f>
        <v>5</v>
      </c>
      <c r="B70" s="57" t="s">
        <v>658</v>
      </c>
      <c r="C70" s="108">
        <v>28</v>
      </c>
      <c r="D70" s="108" t="s">
        <v>509</v>
      </c>
      <c r="E70" s="111"/>
      <c r="F70" s="339"/>
      <c r="G70" s="471">
        <f>C70*ROUND(F70,2)</f>
        <v>0</v>
      </c>
      <c r="H70" s="97"/>
    </row>
    <row r="71" spans="1:8" ht="15.75">
      <c r="A71" s="100"/>
      <c r="B71" s="57"/>
      <c r="C71" s="117"/>
      <c r="D71" s="117"/>
      <c r="E71" s="118"/>
      <c r="F71" s="339"/>
      <c r="G71" s="475"/>
      <c r="H71" s="97"/>
    </row>
    <row r="72" spans="1:8" ht="114.75">
      <c r="A72" s="94">
        <v>6</v>
      </c>
      <c r="B72" s="57" t="s">
        <v>659</v>
      </c>
      <c r="C72" s="108">
        <v>1</v>
      </c>
      <c r="D72" s="108" t="s">
        <v>509</v>
      </c>
      <c r="E72" s="111"/>
      <c r="F72" s="339"/>
      <c r="G72" s="471">
        <f>C72*ROUND(F72,2)</f>
        <v>0</v>
      </c>
      <c r="H72" s="97"/>
    </row>
    <row r="73" spans="1:8" ht="15.75">
      <c r="A73" s="100"/>
      <c r="B73" s="57"/>
      <c r="C73" s="117"/>
      <c r="D73" s="117"/>
      <c r="E73" s="118"/>
      <c r="F73" s="339"/>
      <c r="G73" s="475"/>
      <c r="H73" s="97"/>
    </row>
    <row r="74" spans="1:8" ht="114.75">
      <c r="A74" s="94">
        <v>7</v>
      </c>
      <c r="B74" s="57" t="s">
        <v>660</v>
      </c>
      <c r="C74" s="108">
        <v>18</v>
      </c>
      <c r="D74" s="108" t="s">
        <v>509</v>
      </c>
      <c r="E74" s="111"/>
      <c r="F74" s="339"/>
      <c r="G74" s="471">
        <f>C74*ROUND(F74,2)</f>
        <v>0</v>
      </c>
      <c r="H74" s="97"/>
    </row>
    <row r="75" spans="1:8">
      <c r="A75" s="94"/>
      <c r="B75" s="57"/>
      <c r="C75" s="108"/>
      <c r="D75" s="108"/>
      <c r="E75" s="111"/>
      <c r="F75" s="339"/>
      <c r="G75" s="475"/>
      <c r="H75" s="97"/>
    </row>
    <row r="76" spans="1:8" ht="114.75">
      <c r="A76" s="94">
        <v>8</v>
      </c>
      <c r="B76" s="57" t="s">
        <v>661</v>
      </c>
      <c r="C76" s="108">
        <v>3</v>
      </c>
      <c r="D76" s="108" t="s">
        <v>509</v>
      </c>
      <c r="E76" s="111"/>
      <c r="F76" s="339"/>
      <c r="G76" s="471">
        <f>C76*ROUND(F76,2)</f>
        <v>0</v>
      </c>
      <c r="H76" s="97"/>
    </row>
    <row r="77" spans="1:8">
      <c r="A77" s="94"/>
      <c r="B77" s="57"/>
      <c r="C77" s="108"/>
      <c r="D77" s="108"/>
      <c r="E77" s="111"/>
      <c r="F77" s="339"/>
      <c r="G77" s="475"/>
      <c r="H77" s="97"/>
    </row>
    <row r="78" spans="1:8" ht="114.75">
      <c r="A78" s="94">
        <v>9</v>
      </c>
      <c r="B78" s="57" t="s">
        <v>662</v>
      </c>
      <c r="C78" s="108">
        <v>2</v>
      </c>
      <c r="D78" s="108" t="s">
        <v>509</v>
      </c>
      <c r="E78" s="111"/>
      <c r="F78" s="339"/>
      <c r="G78" s="471">
        <f>C78*ROUND(F78,2)</f>
        <v>0</v>
      </c>
      <c r="H78" s="97"/>
    </row>
    <row r="79" spans="1:8">
      <c r="A79" s="94"/>
      <c r="B79" s="57"/>
      <c r="C79" s="108"/>
      <c r="D79" s="108"/>
      <c r="E79" s="111"/>
      <c r="F79" s="339"/>
      <c r="G79" s="475"/>
      <c r="H79" s="97"/>
    </row>
    <row r="80" spans="1:8" ht="114.75">
      <c r="A80" s="94">
        <v>10</v>
      </c>
      <c r="B80" s="57" t="s">
        <v>663</v>
      </c>
      <c r="C80" s="108">
        <v>2</v>
      </c>
      <c r="D80" s="108" t="s">
        <v>509</v>
      </c>
      <c r="E80" s="111"/>
      <c r="F80" s="339"/>
      <c r="G80" s="471">
        <f>C80*ROUND(F80,2)</f>
        <v>0</v>
      </c>
      <c r="H80" s="97"/>
    </row>
    <row r="81" spans="1:8">
      <c r="A81" s="94"/>
      <c r="B81" s="57"/>
      <c r="C81" s="108"/>
      <c r="D81" s="108"/>
      <c r="E81" s="111"/>
      <c r="F81" s="339"/>
      <c r="G81" s="475"/>
      <c r="H81" s="97"/>
    </row>
    <row r="82" spans="1:8" ht="114.75">
      <c r="A82" s="94">
        <v>11</v>
      </c>
      <c r="B82" s="57" t="s">
        <v>664</v>
      </c>
      <c r="C82" s="108">
        <v>4</v>
      </c>
      <c r="D82" s="108" t="s">
        <v>509</v>
      </c>
      <c r="E82" s="111"/>
      <c r="F82" s="339"/>
      <c r="G82" s="471">
        <f>C82*ROUND(F82,2)</f>
        <v>0</v>
      </c>
      <c r="H82" s="97"/>
    </row>
    <row r="83" spans="1:8">
      <c r="A83" s="94"/>
      <c r="B83" s="57"/>
      <c r="C83" s="108"/>
      <c r="D83" s="108"/>
      <c r="E83" s="111"/>
      <c r="F83" s="339"/>
      <c r="G83" s="475"/>
      <c r="H83" s="97"/>
    </row>
    <row r="84" spans="1:8" ht="25.5">
      <c r="A84" s="94">
        <v>12</v>
      </c>
      <c r="B84" s="57" t="s">
        <v>665</v>
      </c>
      <c r="C84" s="108">
        <v>4</v>
      </c>
      <c r="D84" s="108" t="s">
        <v>509</v>
      </c>
      <c r="E84" s="111"/>
      <c r="F84" s="339"/>
      <c r="G84" s="471">
        <f>C84*ROUND(F84,2)</f>
        <v>0</v>
      </c>
      <c r="H84" s="97"/>
    </row>
    <row r="85" spans="1:8">
      <c r="A85" s="94"/>
      <c r="B85" s="57"/>
      <c r="C85" s="108"/>
      <c r="D85" s="108"/>
      <c r="E85" s="111"/>
      <c r="F85" s="339"/>
      <c r="G85" s="475"/>
      <c r="H85" s="97"/>
    </row>
    <row r="86" spans="1:8">
      <c r="A86" s="94">
        <v>13</v>
      </c>
      <c r="B86" s="57" t="s">
        <v>666</v>
      </c>
      <c r="C86" s="108">
        <v>5</v>
      </c>
      <c r="D86" s="108" t="s">
        <v>646</v>
      </c>
      <c r="E86" s="111"/>
      <c r="F86" s="339"/>
      <c r="G86" s="471">
        <f>C86*ROUND(F86,2)</f>
        <v>0</v>
      </c>
      <c r="H86" s="97"/>
    </row>
    <row r="87" spans="1:8" s="23" customFormat="1" ht="16.5" thickBot="1">
      <c r="A87" s="349"/>
      <c r="B87" s="523"/>
      <c r="C87" s="365"/>
      <c r="D87" s="365"/>
      <c r="E87" s="528"/>
      <c r="F87" s="528"/>
      <c r="G87" s="529"/>
      <c r="H87" s="347"/>
    </row>
    <row r="88" spans="1:8" s="23" customFormat="1" ht="15.75" thickBot="1">
      <c r="A88" s="384"/>
      <c r="B88" s="384" t="s">
        <v>667</v>
      </c>
      <c r="C88" s="608"/>
      <c r="D88" s="608"/>
      <c r="E88" s="608"/>
      <c r="F88" s="509"/>
      <c r="G88" s="524">
        <f>ROUND(SUM(G59:G86),0)</f>
        <v>0</v>
      </c>
    </row>
    <row r="89" spans="1:8" s="23" customFormat="1" ht="15.75">
      <c r="A89" s="349"/>
      <c r="B89" s="322"/>
      <c r="C89" s="365"/>
      <c r="D89" s="365"/>
      <c r="E89" s="349"/>
      <c r="F89" s="349"/>
      <c r="G89" s="461"/>
      <c r="H89" s="347"/>
    </row>
    <row r="90" spans="1:8" s="23" customFormat="1" ht="15.75">
      <c r="A90" s="349"/>
      <c r="B90" s="527"/>
      <c r="C90" s="365"/>
      <c r="D90" s="365"/>
      <c r="E90" s="530"/>
      <c r="F90" s="530"/>
      <c r="G90" s="461"/>
      <c r="H90" s="347"/>
    </row>
    <row r="91" spans="1:8" ht="15.75">
      <c r="A91" s="93" t="s">
        <v>668</v>
      </c>
      <c r="B91" s="120" t="s">
        <v>695</v>
      </c>
      <c r="C91" s="121"/>
      <c r="D91" s="121"/>
      <c r="E91" s="106"/>
      <c r="F91" s="515"/>
      <c r="G91" s="476"/>
      <c r="H91" s="91"/>
    </row>
    <row r="92" spans="1:8" ht="15.75">
      <c r="A92" s="100"/>
      <c r="B92" s="57"/>
      <c r="C92" s="112"/>
      <c r="D92" s="112"/>
      <c r="E92" s="113"/>
      <c r="F92" s="343"/>
      <c r="G92" s="474"/>
      <c r="H92" s="97"/>
    </row>
    <row r="93" spans="1:8">
      <c r="A93" s="94">
        <v>1</v>
      </c>
      <c r="B93" s="57" t="s">
        <v>670</v>
      </c>
      <c r="C93" s="108" t="s">
        <v>671</v>
      </c>
      <c r="D93" s="108" t="s">
        <v>672</v>
      </c>
      <c r="E93" s="111"/>
      <c r="F93" s="339"/>
      <c r="G93" s="471">
        <f>C93*ROUND(F93,2)</f>
        <v>0</v>
      </c>
      <c r="H93" s="97"/>
    </row>
    <row r="94" spans="1:8" ht="15.75">
      <c r="A94" s="100"/>
      <c r="B94" s="57"/>
      <c r="C94" s="112"/>
      <c r="D94" s="112"/>
      <c r="E94" s="113"/>
      <c r="F94" s="343"/>
      <c r="G94" s="474"/>
      <c r="H94" s="97"/>
    </row>
    <row r="95" spans="1:8">
      <c r="A95" s="94">
        <f>A93+1</f>
        <v>2</v>
      </c>
      <c r="B95" s="57" t="s">
        <v>673</v>
      </c>
      <c r="C95" s="108" t="s">
        <v>671</v>
      </c>
      <c r="D95" s="108" t="s">
        <v>672</v>
      </c>
      <c r="E95" s="111"/>
      <c r="F95" s="339"/>
      <c r="G95" s="471">
        <f>C95*ROUND(F95,2)</f>
        <v>0</v>
      </c>
      <c r="H95" s="97"/>
    </row>
    <row r="96" spans="1:8">
      <c r="A96" s="99"/>
      <c r="B96" s="57"/>
      <c r="C96" s="108"/>
      <c r="D96" s="108"/>
      <c r="E96" s="111"/>
      <c r="F96" s="339"/>
      <c r="G96" s="475"/>
      <c r="H96" s="97"/>
    </row>
    <row r="97" spans="1:8">
      <c r="A97" s="94">
        <f>A95+1</f>
        <v>3</v>
      </c>
      <c r="B97" s="57" t="s">
        <v>674</v>
      </c>
      <c r="C97" s="108">
        <v>830</v>
      </c>
      <c r="D97" s="108" t="s">
        <v>628</v>
      </c>
      <c r="E97" s="111"/>
      <c r="F97" s="339"/>
      <c r="G97" s="471">
        <f>C97*ROUND(F97,2)</f>
        <v>0</v>
      </c>
      <c r="H97" s="97"/>
    </row>
    <row r="98" spans="1:8">
      <c r="A98" s="99"/>
      <c r="B98" s="57"/>
      <c r="C98" s="108"/>
      <c r="D98" s="108"/>
      <c r="E98" s="111"/>
      <c r="F98" s="339"/>
      <c r="G98" s="475"/>
      <c r="H98" s="97"/>
    </row>
    <row r="99" spans="1:8" ht="25.5">
      <c r="A99" s="94">
        <f>A97+1</f>
        <v>4</v>
      </c>
      <c r="B99" s="57" t="s">
        <v>675</v>
      </c>
      <c r="C99" s="108">
        <v>830</v>
      </c>
      <c r="D99" s="108" t="s">
        <v>628</v>
      </c>
      <c r="E99" s="111"/>
      <c r="F99" s="339"/>
      <c r="G99" s="471">
        <f>C99*ROUND(F99,2)</f>
        <v>0</v>
      </c>
      <c r="H99" s="97"/>
    </row>
    <row r="100" spans="1:8">
      <c r="A100" s="99"/>
      <c r="B100" s="57"/>
      <c r="C100" s="108"/>
      <c r="D100" s="108"/>
      <c r="E100" s="111"/>
      <c r="F100" s="339"/>
      <c r="G100" s="475"/>
      <c r="H100" s="97"/>
    </row>
    <row r="101" spans="1:8" ht="25.5">
      <c r="A101" s="94">
        <f>A99+1</f>
        <v>5</v>
      </c>
      <c r="B101" s="57" t="s">
        <v>676</v>
      </c>
      <c r="C101" s="108">
        <v>1</v>
      </c>
      <c r="D101" s="108" t="s">
        <v>672</v>
      </c>
      <c r="E101" s="111"/>
      <c r="F101" s="111">
        <v>1200</v>
      </c>
      <c r="G101" s="477">
        <f>PRODUCT(C101,F101)</f>
        <v>1200</v>
      </c>
      <c r="H101" s="80" t="s">
        <v>713</v>
      </c>
    </row>
    <row r="102" spans="1:8" ht="15.75">
      <c r="A102" s="100"/>
      <c r="B102" s="57"/>
      <c r="C102" s="122"/>
      <c r="D102" s="122"/>
      <c r="E102" s="123"/>
      <c r="F102" s="111"/>
      <c r="G102" s="475"/>
      <c r="H102" s="97"/>
    </row>
    <row r="103" spans="1:8">
      <c r="A103" s="99">
        <v>6</v>
      </c>
      <c r="B103" s="57" t="s">
        <v>677</v>
      </c>
      <c r="C103" s="108">
        <v>8</v>
      </c>
      <c r="D103" s="108" t="s">
        <v>524</v>
      </c>
      <c r="E103" s="111"/>
      <c r="F103" s="111">
        <v>35</v>
      </c>
      <c r="G103" s="477">
        <f>PRODUCT(C103,F103)</f>
        <v>280</v>
      </c>
      <c r="H103" s="80" t="s">
        <v>713</v>
      </c>
    </row>
    <row r="104" spans="1:8">
      <c r="A104" s="99"/>
      <c r="B104" s="57"/>
      <c r="C104" s="108"/>
      <c r="D104" s="108"/>
      <c r="E104" s="111"/>
      <c r="F104" s="111"/>
      <c r="G104" s="475"/>
      <c r="H104" s="97"/>
    </row>
    <row r="105" spans="1:8">
      <c r="A105" s="99">
        <f>A103+1</f>
        <v>7</v>
      </c>
      <c r="B105" s="57" t="s">
        <v>678</v>
      </c>
      <c r="C105" s="108">
        <v>4</v>
      </c>
      <c r="D105" s="108" t="s">
        <v>524</v>
      </c>
      <c r="E105" s="111"/>
      <c r="F105" s="111">
        <v>30</v>
      </c>
      <c r="G105" s="477">
        <f>PRODUCT(C105,F105)</f>
        <v>120</v>
      </c>
      <c r="H105" s="80" t="s">
        <v>713</v>
      </c>
    </row>
    <row r="106" spans="1:8" ht="15.75" thickBot="1">
      <c r="A106" s="99"/>
      <c r="B106" s="57"/>
      <c r="C106" s="96"/>
      <c r="D106" s="96"/>
      <c r="E106" s="98"/>
      <c r="F106" s="98"/>
      <c r="G106" s="478"/>
      <c r="H106" s="97"/>
    </row>
    <row r="107" spans="1:8" ht="15.75" thickBot="1">
      <c r="A107" s="103"/>
      <c r="B107" s="101" t="s">
        <v>679</v>
      </c>
      <c r="C107" s="612"/>
      <c r="D107" s="612"/>
      <c r="E107" s="612"/>
      <c r="F107" s="104"/>
      <c r="G107" s="473">
        <f>ROUND(SUM(G93:G105),2)</f>
        <v>1600</v>
      </c>
    </row>
    <row r="108" spans="1:8">
      <c r="A108" s="91"/>
      <c r="B108" s="91"/>
      <c r="C108" s="92"/>
      <c r="D108" s="92"/>
      <c r="E108" s="92"/>
      <c r="F108" s="92"/>
      <c r="G108" s="469"/>
      <c r="H108" s="91"/>
    </row>
    <row r="109" spans="1:8" s="93" customFormat="1" ht="15.75">
      <c r="A109" s="93" t="s">
        <v>690</v>
      </c>
      <c r="B109" s="120" t="s">
        <v>694</v>
      </c>
      <c r="C109" s="106"/>
      <c r="D109" s="106"/>
      <c r="E109" s="106"/>
      <c r="F109" s="515"/>
      <c r="G109" s="475">
        <v>0</v>
      </c>
    </row>
    <row r="110" spans="1:8" s="93" customFormat="1" ht="16.5" thickBot="1">
      <c r="B110" s="56"/>
      <c r="C110" s="105"/>
      <c r="D110" s="105"/>
      <c r="E110" s="105"/>
      <c r="F110" s="105"/>
      <c r="G110" s="479"/>
    </row>
    <row r="111" spans="1:8" s="93" customFormat="1" ht="16.5" thickBot="1">
      <c r="A111" s="103"/>
      <c r="B111" s="103"/>
      <c r="C111" s="101"/>
      <c r="D111" s="612"/>
      <c r="E111" s="612"/>
      <c r="F111" s="612"/>
      <c r="G111" s="480">
        <f>G109</f>
        <v>0</v>
      </c>
    </row>
    <row r="112" spans="1:8" s="93" customFormat="1" ht="15.75">
      <c r="B112" s="56"/>
      <c r="G112" s="470"/>
    </row>
    <row r="113" spans="1:7" ht="15.75" thickBot="1"/>
    <row r="114" spans="1:7">
      <c r="A114" s="591" t="s">
        <v>612</v>
      </c>
      <c r="B114" s="592"/>
      <c r="C114" s="592"/>
      <c r="D114" s="592"/>
      <c r="E114" s="592"/>
      <c r="F114" s="592"/>
      <c r="G114" s="613"/>
    </row>
    <row r="115" spans="1:7">
      <c r="A115" s="594"/>
      <c r="B115" s="595"/>
      <c r="C115" s="595"/>
      <c r="D115" s="595"/>
      <c r="E115" s="595"/>
      <c r="F115" s="595"/>
      <c r="G115" s="614"/>
    </row>
    <row r="116" spans="1:7" ht="33.75" customHeight="1" thickBot="1">
      <c r="A116" s="597"/>
      <c r="B116" s="598"/>
      <c r="C116" s="598"/>
      <c r="D116" s="598"/>
      <c r="E116" s="598"/>
      <c r="F116" s="598"/>
      <c r="G116" s="615"/>
    </row>
    <row r="118" spans="1:7" ht="15.75" thickBot="1"/>
    <row r="119" spans="1:7">
      <c r="A119" s="567" t="s">
        <v>614</v>
      </c>
      <c r="B119" s="568"/>
      <c r="C119" s="568"/>
      <c r="D119" s="568"/>
      <c r="E119" s="568"/>
      <c r="F119" s="568"/>
      <c r="G119" s="613"/>
    </row>
    <row r="120" spans="1:7">
      <c r="A120" s="569"/>
      <c r="B120" s="570"/>
      <c r="C120" s="570"/>
      <c r="D120" s="570"/>
      <c r="E120" s="570"/>
      <c r="F120" s="570"/>
      <c r="G120" s="614"/>
    </row>
    <row r="121" spans="1:7" ht="15.75" thickBot="1">
      <c r="A121" s="571"/>
      <c r="B121" s="572"/>
      <c r="C121" s="572"/>
      <c r="D121" s="572"/>
      <c r="E121" s="572"/>
      <c r="F121" s="572"/>
      <c r="G121" s="615"/>
    </row>
  </sheetData>
  <sheetProtection password="CA57" sheet="1" objects="1" scenarios="1"/>
  <mergeCells count="10">
    <mergeCell ref="A3:B3"/>
    <mergeCell ref="A5:B5"/>
    <mergeCell ref="A7:B7"/>
    <mergeCell ref="A11:B11"/>
    <mergeCell ref="C54:E54"/>
    <mergeCell ref="C88:E88"/>
    <mergeCell ref="C107:E107"/>
    <mergeCell ref="D111:F111"/>
    <mergeCell ref="A114:G116"/>
    <mergeCell ref="A119:G121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2020-12-22T07:23:51Z</dcterms:modified>
</cp:coreProperties>
</file>